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<sst xmlns="http://schemas.openxmlformats.org/spreadsheetml/2006/main" count="202" uniqueCount="97">
  <si>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21/04/2004       10:43:26</t>
  </si>
  <si>
    <t>LISSNER</t>
  </si>
  <si>
    <t>HCMQAP221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</si>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</sst>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6083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-0.003753</v>
      </c>
      <c r="D4" s="13">
        <v>-0.003751</v>
      </c>
      <c r="E4" s="13">
        <v>-0.003753</v>
      </c>
      <c r="F4" s="24">
        <v>-0.002077</v>
      </c>
      <c r="G4" s="34">
        <v>-0.011694</v>
      </c>
    </row>
    <row r="5" spans="1:7" ht="12.75" thickBot="1">
      <c r="A5" s="44" t="s">
        <v>13</v>
      </c>
      <c r="B5" s="45">
        <v>10.722232</v>
      </c>
      <c r="C5" s="46">
        <v>4.821019</v>
      </c>
      <c r="D5" s="46">
        <v>-0.787375</v>
      </c>
      <c r="E5" s="46">
        <v>-5.505857</v>
      </c>
      <c r="F5" s="47">
        <v>-9.059163</v>
      </c>
      <c r="G5" s="48">
        <v>5.271471</v>
      </c>
    </row>
    <row r="6" spans="1:7" ht="12.75" thickTop="1">
      <c r="A6" s="6" t="s">
        <v>14</v>
      </c>
      <c r="B6" s="39">
        <v>-131.392</v>
      </c>
      <c r="C6" s="40">
        <v>41.61001</v>
      </c>
      <c r="D6" s="40">
        <v>55.35367</v>
      </c>
      <c r="E6" s="40">
        <v>15.1406</v>
      </c>
      <c r="F6" s="41">
        <v>-59.46404</v>
      </c>
      <c r="G6" s="42">
        <v>0.001683522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3.163195</v>
      </c>
      <c r="C8" s="14">
        <v>1.532908</v>
      </c>
      <c r="D8" s="14">
        <v>-1.241667</v>
      </c>
      <c r="E8" s="14">
        <v>-1.39064</v>
      </c>
      <c r="F8" s="25">
        <v>-2.324583</v>
      </c>
      <c r="G8" s="35">
        <v>-0.1153103</v>
      </c>
    </row>
    <row r="9" spans="1:7" ht="12">
      <c r="A9" s="20" t="s">
        <v>17</v>
      </c>
      <c r="B9" s="29">
        <v>0.05263899</v>
      </c>
      <c r="C9" s="14">
        <v>-1.112478</v>
      </c>
      <c r="D9" s="14">
        <v>-0.5220085</v>
      </c>
      <c r="E9" s="14">
        <v>-0.7102816</v>
      </c>
      <c r="F9" s="25">
        <v>-2.493</v>
      </c>
      <c r="G9" s="49">
        <v>-0.8885226</v>
      </c>
    </row>
    <row r="10" spans="1:7" ht="12">
      <c r="A10" s="20" t="s">
        <v>18</v>
      </c>
      <c r="B10" s="29">
        <v>-0.8113721</v>
      </c>
      <c r="C10" s="14">
        <v>-0.7963711</v>
      </c>
      <c r="D10" s="14">
        <v>0.4084883</v>
      </c>
      <c r="E10" s="14">
        <v>0.2933524</v>
      </c>
      <c r="F10" s="25">
        <v>-0.8578815</v>
      </c>
      <c r="G10" s="35">
        <v>-0.2546715</v>
      </c>
    </row>
    <row r="11" spans="1:7" ht="12">
      <c r="A11" s="21" t="s">
        <v>19</v>
      </c>
      <c r="B11" s="31">
        <v>2.405457</v>
      </c>
      <c r="C11" s="16">
        <v>2.593663</v>
      </c>
      <c r="D11" s="16">
        <v>2.131672</v>
      </c>
      <c r="E11" s="16">
        <v>2.066981</v>
      </c>
      <c r="F11" s="27">
        <v>13.7362</v>
      </c>
      <c r="G11" s="37">
        <v>3.81239</v>
      </c>
    </row>
    <row r="12" spans="1:7" ht="12">
      <c r="A12" s="20" t="s">
        <v>20</v>
      </c>
      <c r="B12" s="29">
        <v>-0.2347847</v>
      </c>
      <c r="C12" s="14">
        <v>-0.4978902</v>
      </c>
      <c r="D12" s="14">
        <v>-0.2099353</v>
      </c>
      <c r="E12" s="14">
        <v>-0.01172907</v>
      </c>
      <c r="F12" s="25">
        <v>-0.3280258</v>
      </c>
      <c r="G12" s="35">
        <v>-0.2508716</v>
      </c>
    </row>
    <row r="13" spans="1:7" ht="12">
      <c r="A13" s="20" t="s">
        <v>21</v>
      </c>
      <c r="B13" s="29">
        <v>0.07170623</v>
      </c>
      <c r="C13" s="14">
        <v>-0.2866379</v>
      </c>
      <c r="D13" s="14">
        <v>-0.3488429</v>
      </c>
      <c r="E13" s="14">
        <v>-0.246238</v>
      </c>
      <c r="F13" s="25">
        <v>-0.2217177</v>
      </c>
      <c r="G13" s="35">
        <v>-0.2312587</v>
      </c>
    </row>
    <row r="14" spans="1:7" ht="12">
      <c r="A14" s="20" t="s">
        <v>22</v>
      </c>
      <c r="B14" s="29">
        <v>-0.002282503</v>
      </c>
      <c r="C14" s="14">
        <v>-0.1511009</v>
      </c>
      <c r="D14" s="14">
        <v>-0.002876895</v>
      </c>
      <c r="E14" s="14">
        <v>-0.1233067</v>
      </c>
      <c r="F14" s="25">
        <v>0.01305567</v>
      </c>
      <c r="G14" s="35">
        <v>-0.06531498</v>
      </c>
    </row>
    <row r="15" spans="1:7" ht="12">
      <c r="A15" s="21" t="s">
        <v>23</v>
      </c>
      <c r="B15" s="31">
        <v>-0.4868493</v>
      </c>
      <c r="C15" s="16">
        <v>-0.1318842</v>
      </c>
      <c r="D15" s="16">
        <v>-0.1815383</v>
      </c>
      <c r="E15" s="16">
        <v>-0.1871538</v>
      </c>
      <c r="F15" s="27">
        <v>-0.4490953</v>
      </c>
      <c r="G15" s="37">
        <v>-0.250844</v>
      </c>
    </row>
    <row r="16" spans="1:7" ht="12">
      <c r="A16" s="20" t="s">
        <v>24</v>
      </c>
      <c r="B16" s="29">
        <v>-0.01250396</v>
      </c>
      <c r="C16" s="14">
        <v>-0.002265884</v>
      </c>
      <c r="D16" s="14">
        <v>0.01902568</v>
      </c>
      <c r="E16" s="14">
        <v>0.03489146</v>
      </c>
      <c r="F16" s="25">
        <v>-0.001541905</v>
      </c>
      <c r="G16" s="35">
        <v>0.01040901</v>
      </c>
    </row>
    <row r="17" spans="1:7" ht="12">
      <c r="A17" s="20" t="s">
        <v>25</v>
      </c>
      <c r="B17" s="29">
        <v>0.001275742</v>
      </c>
      <c r="C17" s="14">
        <v>0.01859044</v>
      </c>
      <c r="D17" s="14">
        <v>-0.002730488</v>
      </c>
      <c r="E17" s="14">
        <v>0.003351903</v>
      </c>
      <c r="F17" s="25">
        <v>-0.009683586</v>
      </c>
      <c r="G17" s="35">
        <v>0.003521269</v>
      </c>
    </row>
    <row r="18" spans="1:7" ht="12">
      <c r="A18" s="20" t="s">
        <v>26</v>
      </c>
      <c r="B18" s="29">
        <v>0.05846787</v>
      </c>
      <c r="C18" s="14">
        <v>0.02958598</v>
      </c>
      <c r="D18" s="14">
        <v>0.004712477</v>
      </c>
      <c r="E18" s="14">
        <v>0.00738008</v>
      </c>
      <c r="F18" s="25">
        <v>0.003383333</v>
      </c>
      <c r="G18" s="35">
        <v>0.01895593</v>
      </c>
    </row>
    <row r="19" spans="1:7" ht="12">
      <c r="A19" s="21" t="s">
        <v>27</v>
      </c>
      <c r="B19" s="31">
        <v>-0.2054298</v>
      </c>
      <c r="C19" s="16">
        <v>-0.1953206</v>
      </c>
      <c r="D19" s="16">
        <v>-0.1937699</v>
      </c>
      <c r="E19" s="16">
        <v>-0.1896453</v>
      </c>
      <c r="F19" s="27">
        <v>-0.1571389</v>
      </c>
      <c r="G19" s="37">
        <v>-0.1899622</v>
      </c>
    </row>
    <row r="20" spans="1:7" ht="12.75" thickBot="1">
      <c r="A20" s="44" t="s">
        <v>28</v>
      </c>
      <c r="B20" s="45">
        <v>0.002433025</v>
      </c>
      <c r="C20" s="46">
        <v>0.008122378</v>
      </c>
      <c r="D20" s="46">
        <v>0.003507626</v>
      </c>
      <c r="E20" s="46">
        <v>0.0005436629</v>
      </c>
      <c r="F20" s="47">
        <v>0.001744415</v>
      </c>
      <c r="G20" s="48">
        <v>0.00351433</v>
      </c>
    </row>
    <row r="21" spans="1:7" ht="12.75" thickTop="1">
      <c r="A21" s="6" t="s">
        <v>29</v>
      </c>
      <c r="B21" s="39">
        <v>-192.6104</v>
      </c>
      <c r="C21" s="40">
        <v>142.079</v>
      </c>
      <c r="D21" s="40">
        <v>119.2424</v>
      </c>
      <c r="E21" s="40">
        <v>-46.1954</v>
      </c>
      <c r="F21" s="41">
        <v>-178.9453</v>
      </c>
      <c r="G21" s="43">
        <v>0.0003121576</v>
      </c>
    </row>
    <row r="22" spans="1:7" ht="12">
      <c r="A22" s="20" t="s">
        <v>30</v>
      </c>
      <c r="B22" s="29">
        <v>214.4775</v>
      </c>
      <c r="C22" s="14">
        <v>96.42337</v>
      </c>
      <c r="D22" s="14">
        <v>-15.74752</v>
      </c>
      <c r="E22" s="14">
        <v>-110.1216</v>
      </c>
      <c r="F22" s="25">
        <v>-181.2031</v>
      </c>
      <c r="G22" s="36">
        <v>0</v>
      </c>
    </row>
    <row r="23" spans="1:7" ht="12">
      <c r="A23" s="20" t="s">
        <v>31</v>
      </c>
      <c r="B23" s="29">
        <v>-3.797455</v>
      </c>
      <c r="C23" s="14">
        <v>-2.463696</v>
      </c>
      <c r="D23" s="14">
        <v>-1.062855</v>
      </c>
      <c r="E23" s="14">
        <v>-2.662929</v>
      </c>
      <c r="F23" s="25">
        <v>1.620183</v>
      </c>
      <c r="G23" s="35">
        <v>-1.824188</v>
      </c>
    </row>
    <row r="24" spans="1:7" ht="12">
      <c r="A24" s="20" t="s">
        <v>32</v>
      </c>
      <c r="B24" s="29">
        <v>-2.909325</v>
      </c>
      <c r="C24" s="14">
        <v>-3.064697</v>
      </c>
      <c r="D24" s="14">
        <v>-0.7552402</v>
      </c>
      <c r="E24" s="14">
        <v>-2.56065</v>
      </c>
      <c r="F24" s="25">
        <v>-3.103619</v>
      </c>
      <c r="G24" s="35">
        <v>-2.370552</v>
      </c>
    </row>
    <row r="25" spans="1:7" ht="12">
      <c r="A25" s="20" t="s">
        <v>33</v>
      </c>
      <c r="B25" s="29">
        <v>-1.474642</v>
      </c>
      <c r="C25" s="14">
        <v>-0.1283969</v>
      </c>
      <c r="D25" s="14">
        <v>-0.05917277</v>
      </c>
      <c r="E25" s="14">
        <v>-0.3151298</v>
      </c>
      <c r="F25" s="25">
        <v>-2.827294</v>
      </c>
      <c r="G25" s="35">
        <v>-0.7113116</v>
      </c>
    </row>
    <row r="26" spans="1:7" ht="12">
      <c r="A26" s="21" t="s">
        <v>34</v>
      </c>
      <c r="B26" s="31">
        <v>1.565482</v>
      </c>
      <c r="C26" s="16">
        <v>0.8923122</v>
      </c>
      <c r="D26" s="16">
        <v>0.1639291</v>
      </c>
      <c r="E26" s="16">
        <v>0.4904014</v>
      </c>
      <c r="F26" s="27">
        <v>1.881151</v>
      </c>
      <c r="G26" s="37">
        <v>0.8498177</v>
      </c>
    </row>
    <row r="27" spans="1:7" ht="12">
      <c r="A27" s="20" t="s">
        <v>35</v>
      </c>
      <c r="B27" s="29">
        <v>-0.08938485</v>
      </c>
      <c r="C27" s="14">
        <v>-0.08087519</v>
      </c>
      <c r="D27" s="14">
        <v>0.2773629</v>
      </c>
      <c r="E27" s="14">
        <v>0.1479518</v>
      </c>
      <c r="F27" s="25">
        <v>0.2268567</v>
      </c>
      <c r="G27" s="35">
        <v>0.1000988</v>
      </c>
    </row>
    <row r="28" spans="1:7" ht="12">
      <c r="A28" s="20" t="s">
        <v>36</v>
      </c>
      <c r="B28" s="29">
        <v>-0.1402131</v>
      </c>
      <c r="C28" s="14">
        <v>-0.5024652</v>
      </c>
      <c r="D28" s="14">
        <v>-0.170272</v>
      </c>
      <c r="E28" s="14">
        <v>-0.4926475</v>
      </c>
      <c r="F28" s="25">
        <v>-0.5249903</v>
      </c>
      <c r="G28" s="35">
        <v>-0.3706808</v>
      </c>
    </row>
    <row r="29" spans="1:7" ht="12">
      <c r="A29" s="20" t="s">
        <v>37</v>
      </c>
      <c r="B29" s="29">
        <v>0.02619655</v>
      </c>
      <c r="C29" s="14">
        <v>-0.1609272</v>
      </c>
      <c r="D29" s="14">
        <v>-0.1354121</v>
      </c>
      <c r="E29" s="14">
        <v>-0.01846953</v>
      </c>
      <c r="F29" s="25">
        <v>0.03052329</v>
      </c>
      <c r="G29" s="35">
        <v>-0.06788483</v>
      </c>
    </row>
    <row r="30" spans="1:7" ht="12">
      <c r="A30" s="21" t="s">
        <v>38</v>
      </c>
      <c r="B30" s="31">
        <v>0.05967026</v>
      </c>
      <c r="C30" s="16">
        <v>0.005291226</v>
      </c>
      <c r="D30" s="16">
        <v>-0.01595031</v>
      </c>
      <c r="E30" s="16">
        <v>0.02487106</v>
      </c>
      <c r="F30" s="27">
        <v>0.3480258</v>
      </c>
      <c r="G30" s="37">
        <v>0.05840713</v>
      </c>
    </row>
    <row r="31" spans="1:7" ht="12">
      <c r="A31" s="20" t="s">
        <v>39</v>
      </c>
      <c r="B31" s="29">
        <v>-0.006500902</v>
      </c>
      <c r="C31" s="14">
        <v>-0.025739</v>
      </c>
      <c r="D31" s="14">
        <v>0.00867889</v>
      </c>
      <c r="E31" s="14">
        <v>0.003624867</v>
      </c>
      <c r="F31" s="25">
        <v>0.01659866</v>
      </c>
      <c r="G31" s="35">
        <v>-0.001965625</v>
      </c>
    </row>
    <row r="32" spans="1:7" ht="12">
      <c r="A32" s="20" t="s">
        <v>40</v>
      </c>
      <c r="B32" s="29">
        <v>0.003066059</v>
      </c>
      <c r="C32" s="14">
        <v>-0.03483813</v>
      </c>
      <c r="D32" s="14">
        <v>-0.03367087</v>
      </c>
      <c r="E32" s="14">
        <v>-0.0526569</v>
      </c>
      <c r="F32" s="25">
        <v>-0.03382076</v>
      </c>
      <c r="G32" s="35">
        <v>-0.03321346</v>
      </c>
    </row>
    <row r="33" spans="1:7" ht="12">
      <c r="A33" s="20" t="s">
        <v>41</v>
      </c>
      <c r="B33" s="29">
        <v>0.08238903</v>
      </c>
      <c r="C33" s="14">
        <v>-0.02274245</v>
      </c>
      <c r="D33" s="14">
        <v>-0.008236905</v>
      </c>
      <c r="E33" s="14">
        <v>0.03841414</v>
      </c>
      <c r="F33" s="25">
        <v>0.05314023</v>
      </c>
      <c r="G33" s="35">
        <v>0.02081363</v>
      </c>
    </row>
    <row r="34" spans="1:7" ht="12">
      <c r="A34" s="21" t="s">
        <v>42</v>
      </c>
      <c r="B34" s="31">
        <v>-0.03330189</v>
      </c>
      <c r="C34" s="16">
        <v>-0.01766561</v>
      </c>
      <c r="D34" s="16">
        <v>-0.004044695</v>
      </c>
      <c r="E34" s="16">
        <v>0.01324108</v>
      </c>
      <c r="F34" s="27">
        <v>-0.01052934</v>
      </c>
      <c r="G34" s="37">
        <v>-0.008284248</v>
      </c>
    </row>
    <row r="35" spans="1:7" ht="12.75" thickBot="1">
      <c r="A35" s="22" t="s">
        <v>43</v>
      </c>
      <c r="B35" s="32">
        <v>0.0008875358</v>
      </c>
      <c r="C35" s="17">
        <v>3.692874E-05</v>
      </c>
      <c r="D35" s="17">
        <v>-0.002718231</v>
      </c>
      <c r="E35" s="17">
        <v>-0.0006910569</v>
      </c>
      <c r="F35" s="28">
        <v>0.005031178</v>
      </c>
      <c r="G35" s="38">
        <v>-1.224064E-05</v>
      </c>
    </row>
    <row r="36" spans="1:7" ht="12">
      <c r="A36" s="4" t="s">
        <v>44</v>
      </c>
      <c r="B36" s="3">
        <v>22.36939</v>
      </c>
      <c r="C36" s="3">
        <v>22.37549</v>
      </c>
      <c r="D36" s="3">
        <v>22.3877</v>
      </c>
      <c r="E36" s="3">
        <v>22.3938</v>
      </c>
      <c r="F36" s="3">
        <v>22.41211</v>
      </c>
      <c r="G36" s="3"/>
    </row>
    <row r="37" spans="1:6" ht="12">
      <c r="A37" s="4" t="s">
        <v>45</v>
      </c>
      <c r="B37" s="2">
        <v>0.3499349</v>
      </c>
      <c r="C37" s="2">
        <v>0.3245036</v>
      </c>
      <c r="D37" s="2">
        <v>0.3148397</v>
      </c>
      <c r="E37" s="2">
        <v>0.3072103</v>
      </c>
      <c r="F37" s="2">
        <v>0.3036499</v>
      </c>
    </row>
    <row r="38" spans="1:7" ht="12">
      <c r="A38" s="4" t="s">
        <v>52</v>
      </c>
      <c r="B38" s="2">
        <v>0.0002302832</v>
      </c>
      <c r="C38" s="2">
        <v>-7.305918E-05</v>
      </c>
      <c r="D38" s="2">
        <v>-9.378179E-05</v>
      </c>
      <c r="E38" s="2">
        <v>-2.66006E-05</v>
      </c>
      <c r="F38" s="2">
        <v>9.554517E-05</v>
      </c>
      <c r="G38" s="2">
        <v>0.0002025153</v>
      </c>
    </row>
    <row r="39" spans="1:7" ht="12.75" thickBot="1">
      <c r="A39" s="4" t="s">
        <v>53</v>
      </c>
      <c r="B39" s="2">
        <v>0.0003224987</v>
      </c>
      <c r="C39" s="2">
        <v>-0.0002408298</v>
      </c>
      <c r="D39" s="2">
        <v>-0.0002028597</v>
      </c>
      <c r="E39" s="2">
        <v>7.823925E-05</v>
      </c>
      <c r="F39" s="2">
        <v>0.0003059383</v>
      </c>
      <c r="G39" s="2">
        <v>0.0002756279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3.116803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0.003753</v>
      </c>
      <c r="D4">
        <v>0.003751</v>
      </c>
      <c r="E4">
        <v>0.003753</v>
      </c>
      <c r="F4">
        <v>0.002077</v>
      </c>
      <c r="G4">
        <v>0.011694</v>
      </c>
    </row>
    <row r="5" spans="1:7" ht="12.75">
      <c r="A5" t="s">
        <v>13</v>
      </c>
      <c r="B5">
        <v>10.722232</v>
      </c>
      <c r="C5">
        <v>4.821019</v>
      </c>
      <c r="D5">
        <v>-0.787375</v>
      </c>
      <c r="E5">
        <v>-5.505857</v>
      </c>
      <c r="F5">
        <v>-9.059163</v>
      </c>
      <c r="G5">
        <v>5.271471</v>
      </c>
    </row>
    <row r="6" spans="1:7" ht="12.75">
      <c r="A6" t="s">
        <v>14</v>
      </c>
      <c r="B6" s="50">
        <v>-131.392</v>
      </c>
      <c r="C6" s="50">
        <v>41.61001</v>
      </c>
      <c r="D6" s="50">
        <v>55.35367</v>
      </c>
      <c r="E6" s="50">
        <v>15.1406</v>
      </c>
      <c r="F6" s="50">
        <v>-59.46404</v>
      </c>
      <c r="G6" s="50">
        <v>0.001683522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3.163195</v>
      </c>
      <c r="C8" s="50">
        <v>1.532908</v>
      </c>
      <c r="D8" s="50">
        <v>-1.241667</v>
      </c>
      <c r="E8" s="50">
        <v>-1.39064</v>
      </c>
      <c r="F8" s="50">
        <v>-2.324583</v>
      </c>
      <c r="G8" s="50">
        <v>-0.1153103</v>
      </c>
    </row>
    <row r="9" spans="1:7" ht="12.75">
      <c r="A9" t="s">
        <v>17</v>
      </c>
      <c r="B9" s="50">
        <v>0.05263899</v>
      </c>
      <c r="C9" s="50">
        <v>-1.112478</v>
      </c>
      <c r="D9" s="50">
        <v>-0.5220085</v>
      </c>
      <c r="E9" s="50">
        <v>-0.7102816</v>
      </c>
      <c r="F9" s="50">
        <v>-2.493</v>
      </c>
      <c r="G9" s="50">
        <v>-0.8885226</v>
      </c>
    </row>
    <row r="10" spans="1:7" ht="12.75">
      <c r="A10" t="s">
        <v>18</v>
      </c>
      <c r="B10" s="50">
        <v>-0.8113721</v>
      </c>
      <c r="C10" s="50">
        <v>-0.7963711</v>
      </c>
      <c r="D10" s="50">
        <v>0.4084883</v>
      </c>
      <c r="E10" s="50">
        <v>0.2933524</v>
      </c>
      <c r="F10" s="50">
        <v>-0.8578815</v>
      </c>
      <c r="G10" s="50">
        <v>-0.2546715</v>
      </c>
    </row>
    <row r="11" spans="1:7" ht="12.75">
      <c r="A11" t="s">
        <v>19</v>
      </c>
      <c r="B11" s="50">
        <v>2.405457</v>
      </c>
      <c r="C11" s="50">
        <v>2.593663</v>
      </c>
      <c r="D11" s="50">
        <v>2.131672</v>
      </c>
      <c r="E11" s="50">
        <v>2.066981</v>
      </c>
      <c r="F11" s="50">
        <v>13.7362</v>
      </c>
      <c r="G11" s="50">
        <v>3.81239</v>
      </c>
    </row>
    <row r="12" spans="1:7" ht="12.75">
      <c r="A12" t="s">
        <v>20</v>
      </c>
      <c r="B12" s="50">
        <v>-0.2347847</v>
      </c>
      <c r="C12" s="50">
        <v>-0.4978902</v>
      </c>
      <c r="D12" s="50">
        <v>-0.2099353</v>
      </c>
      <c r="E12" s="50">
        <v>-0.01172907</v>
      </c>
      <c r="F12" s="50">
        <v>-0.3280258</v>
      </c>
      <c r="G12" s="50">
        <v>-0.2508716</v>
      </c>
    </row>
    <row r="13" spans="1:7" ht="12.75">
      <c r="A13" t="s">
        <v>21</v>
      </c>
      <c r="B13" s="50">
        <v>0.07170623</v>
      </c>
      <c r="C13" s="50">
        <v>-0.2866379</v>
      </c>
      <c r="D13" s="50">
        <v>-0.3488429</v>
      </c>
      <c r="E13" s="50">
        <v>-0.246238</v>
      </c>
      <c r="F13" s="50">
        <v>-0.2217177</v>
      </c>
      <c r="G13" s="50">
        <v>-0.2312587</v>
      </c>
    </row>
    <row r="14" spans="1:7" ht="12.75">
      <c r="A14" t="s">
        <v>22</v>
      </c>
      <c r="B14" s="50">
        <v>-0.002282503</v>
      </c>
      <c r="C14" s="50">
        <v>-0.1511009</v>
      </c>
      <c r="D14" s="50">
        <v>-0.002876895</v>
      </c>
      <c r="E14" s="50">
        <v>-0.1233067</v>
      </c>
      <c r="F14" s="50">
        <v>0.01305567</v>
      </c>
      <c r="G14" s="50">
        <v>-0.06531498</v>
      </c>
    </row>
    <row r="15" spans="1:7" ht="12.75">
      <c r="A15" t="s">
        <v>23</v>
      </c>
      <c r="B15" s="50">
        <v>-0.4868493</v>
      </c>
      <c r="C15" s="50">
        <v>-0.1318842</v>
      </c>
      <c r="D15" s="50">
        <v>-0.1815383</v>
      </c>
      <c r="E15" s="50">
        <v>-0.1871538</v>
      </c>
      <c r="F15" s="50">
        <v>-0.4490953</v>
      </c>
      <c r="G15" s="50">
        <v>-0.250844</v>
      </c>
    </row>
    <row r="16" spans="1:7" ht="12.75">
      <c r="A16" t="s">
        <v>24</v>
      </c>
      <c r="B16" s="50">
        <v>-0.01250396</v>
      </c>
      <c r="C16" s="50">
        <v>-0.002265884</v>
      </c>
      <c r="D16" s="50">
        <v>0.01902568</v>
      </c>
      <c r="E16" s="50">
        <v>0.03489146</v>
      </c>
      <c r="F16" s="50">
        <v>-0.001541905</v>
      </c>
      <c r="G16" s="50">
        <v>0.01040901</v>
      </c>
    </row>
    <row r="17" spans="1:7" ht="12.75">
      <c r="A17" t="s">
        <v>25</v>
      </c>
      <c r="B17" s="50">
        <v>0.001275742</v>
      </c>
      <c r="C17" s="50">
        <v>0.01859044</v>
      </c>
      <c r="D17" s="50">
        <v>-0.002730488</v>
      </c>
      <c r="E17" s="50">
        <v>0.003351903</v>
      </c>
      <c r="F17" s="50">
        <v>-0.009683586</v>
      </c>
      <c r="G17" s="50">
        <v>0.003521269</v>
      </c>
    </row>
    <row r="18" spans="1:7" ht="12.75">
      <c r="A18" t="s">
        <v>26</v>
      </c>
      <c r="B18" s="50">
        <v>0.05846787</v>
      </c>
      <c r="C18" s="50">
        <v>0.02958598</v>
      </c>
      <c r="D18" s="50">
        <v>0.004712477</v>
      </c>
      <c r="E18" s="50">
        <v>0.00738008</v>
      </c>
      <c r="F18" s="50">
        <v>0.003383333</v>
      </c>
      <c r="G18" s="50">
        <v>0.01895593</v>
      </c>
    </row>
    <row r="19" spans="1:7" ht="12.75">
      <c r="A19" t="s">
        <v>27</v>
      </c>
      <c r="B19" s="50">
        <v>-0.2054298</v>
      </c>
      <c r="C19" s="50">
        <v>-0.1953206</v>
      </c>
      <c r="D19" s="50">
        <v>-0.1937699</v>
      </c>
      <c r="E19" s="50">
        <v>-0.1896453</v>
      </c>
      <c r="F19" s="50">
        <v>-0.1571389</v>
      </c>
      <c r="G19" s="50">
        <v>-0.1899622</v>
      </c>
    </row>
    <row r="20" spans="1:7" ht="12.75">
      <c r="A20" t="s">
        <v>28</v>
      </c>
      <c r="B20" s="50">
        <v>0.002433025</v>
      </c>
      <c r="C20" s="50">
        <v>0.008122378</v>
      </c>
      <c r="D20" s="50">
        <v>0.003507626</v>
      </c>
      <c r="E20" s="50">
        <v>0.0005436629</v>
      </c>
      <c r="F20" s="50">
        <v>0.001744415</v>
      </c>
      <c r="G20" s="50">
        <v>0.00351433</v>
      </c>
    </row>
    <row r="21" spans="1:7" ht="12.75">
      <c r="A21" t="s">
        <v>29</v>
      </c>
      <c r="B21" s="50">
        <v>-192.6104</v>
      </c>
      <c r="C21" s="50">
        <v>142.079</v>
      </c>
      <c r="D21" s="50">
        <v>119.2424</v>
      </c>
      <c r="E21" s="50">
        <v>-46.1954</v>
      </c>
      <c r="F21" s="50">
        <v>-178.9453</v>
      </c>
      <c r="G21" s="50">
        <v>0.0003121576</v>
      </c>
    </row>
    <row r="22" spans="1:7" ht="12.75">
      <c r="A22" t="s">
        <v>30</v>
      </c>
      <c r="B22" s="50">
        <v>214.4775</v>
      </c>
      <c r="C22" s="50">
        <v>96.42337</v>
      </c>
      <c r="D22" s="50">
        <v>-15.74752</v>
      </c>
      <c r="E22" s="50">
        <v>-110.1216</v>
      </c>
      <c r="F22" s="50">
        <v>-181.2031</v>
      </c>
      <c r="G22" s="50">
        <v>0</v>
      </c>
    </row>
    <row r="23" spans="1:7" ht="12.75">
      <c r="A23" t="s">
        <v>31</v>
      </c>
      <c r="B23" s="50">
        <v>-3.797455</v>
      </c>
      <c r="C23" s="50">
        <v>-2.463696</v>
      </c>
      <c r="D23" s="50">
        <v>-1.062855</v>
      </c>
      <c r="E23" s="50">
        <v>-2.662929</v>
      </c>
      <c r="F23" s="50">
        <v>1.620183</v>
      </c>
      <c r="G23" s="50">
        <v>-1.824188</v>
      </c>
    </row>
    <row r="24" spans="1:7" ht="12.75">
      <c r="A24" t="s">
        <v>32</v>
      </c>
      <c r="B24" s="50">
        <v>-2.909325</v>
      </c>
      <c r="C24" s="50">
        <v>-3.064697</v>
      </c>
      <c r="D24" s="50">
        <v>-0.7552402</v>
      </c>
      <c r="E24" s="50">
        <v>-2.56065</v>
      </c>
      <c r="F24" s="50">
        <v>-3.103619</v>
      </c>
      <c r="G24" s="50">
        <v>-2.370552</v>
      </c>
    </row>
    <row r="25" spans="1:7" ht="12.75">
      <c r="A25" t="s">
        <v>33</v>
      </c>
      <c r="B25" s="50">
        <v>-1.474642</v>
      </c>
      <c r="C25" s="50">
        <v>-0.1283969</v>
      </c>
      <c r="D25" s="50">
        <v>-0.05917277</v>
      </c>
      <c r="E25" s="50">
        <v>-0.3151298</v>
      </c>
      <c r="F25" s="50">
        <v>-2.827294</v>
      </c>
      <c r="G25" s="50">
        <v>-0.7113116</v>
      </c>
    </row>
    <row r="26" spans="1:7" ht="12.75">
      <c r="A26" t="s">
        <v>34</v>
      </c>
      <c r="B26" s="50">
        <v>1.565482</v>
      </c>
      <c r="C26" s="50">
        <v>0.8923122</v>
      </c>
      <c r="D26" s="50">
        <v>0.1639291</v>
      </c>
      <c r="E26" s="50">
        <v>0.4904014</v>
      </c>
      <c r="F26" s="50">
        <v>1.881151</v>
      </c>
      <c r="G26" s="50">
        <v>0.8498177</v>
      </c>
    </row>
    <row r="27" spans="1:7" ht="12.75">
      <c r="A27" t="s">
        <v>35</v>
      </c>
      <c r="B27" s="50">
        <v>-0.08938485</v>
      </c>
      <c r="C27" s="50">
        <v>-0.08087519</v>
      </c>
      <c r="D27" s="50">
        <v>0.2773629</v>
      </c>
      <c r="E27" s="50">
        <v>0.1479518</v>
      </c>
      <c r="F27" s="50">
        <v>0.2268567</v>
      </c>
      <c r="G27" s="50">
        <v>0.1000988</v>
      </c>
    </row>
    <row r="28" spans="1:7" ht="12.75">
      <c r="A28" t="s">
        <v>36</v>
      </c>
      <c r="B28" s="50">
        <v>-0.1402131</v>
      </c>
      <c r="C28" s="50">
        <v>-0.5024652</v>
      </c>
      <c r="D28" s="50">
        <v>-0.170272</v>
      </c>
      <c r="E28" s="50">
        <v>-0.4926475</v>
      </c>
      <c r="F28" s="50">
        <v>-0.5249903</v>
      </c>
      <c r="G28" s="50">
        <v>-0.3706808</v>
      </c>
    </row>
    <row r="29" spans="1:7" ht="12.75">
      <c r="A29" t="s">
        <v>37</v>
      </c>
      <c r="B29" s="50">
        <v>0.02619655</v>
      </c>
      <c r="C29" s="50">
        <v>-0.1609272</v>
      </c>
      <c r="D29" s="50">
        <v>-0.1354121</v>
      </c>
      <c r="E29" s="50">
        <v>-0.01846953</v>
      </c>
      <c r="F29" s="50">
        <v>0.03052329</v>
      </c>
      <c r="G29" s="50">
        <v>-0.06788483</v>
      </c>
    </row>
    <row r="30" spans="1:7" ht="12.75">
      <c r="A30" t="s">
        <v>38</v>
      </c>
      <c r="B30" s="50">
        <v>0.05967026</v>
      </c>
      <c r="C30" s="50">
        <v>0.005291226</v>
      </c>
      <c r="D30" s="50">
        <v>-0.01595031</v>
      </c>
      <c r="E30" s="50">
        <v>0.02487106</v>
      </c>
      <c r="F30" s="50">
        <v>0.3480258</v>
      </c>
      <c r="G30" s="50">
        <v>0.05840713</v>
      </c>
    </row>
    <row r="31" spans="1:7" ht="12.75">
      <c r="A31" t="s">
        <v>39</v>
      </c>
      <c r="B31" s="50">
        <v>-0.006500902</v>
      </c>
      <c r="C31" s="50">
        <v>-0.025739</v>
      </c>
      <c r="D31" s="50">
        <v>0.00867889</v>
      </c>
      <c r="E31" s="50">
        <v>0.003624867</v>
      </c>
      <c r="F31" s="50">
        <v>0.01659866</v>
      </c>
      <c r="G31" s="50">
        <v>-0.001965625</v>
      </c>
    </row>
    <row r="32" spans="1:7" ht="12.75">
      <c r="A32" t="s">
        <v>40</v>
      </c>
      <c r="B32" s="50">
        <v>0.003066059</v>
      </c>
      <c r="C32" s="50">
        <v>-0.03483813</v>
      </c>
      <c r="D32" s="50">
        <v>-0.03367087</v>
      </c>
      <c r="E32" s="50">
        <v>-0.0526569</v>
      </c>
      <c r="F32" s="50">
        <v>-0.03382076</v>
      </c>
      <c r="G32" s="50">
        <v>-0.03321346</v>
      </c>
    </row>
    <row r="33" spans="1:7" ht="12.75">
      <c r="A33" t="s">
        <v>41</v>
      </c>
      <c r="B33" s="50">
        <v>0.08238903</v>
      </c>
      <c r="C33" s="50">
        <v>-0.02274245</v>
      </c>
      <c r="D33" s="50">
        <v>-0.008236905</v>
      </c>
      <c r="E33" s="50">
        <v>0.03841414</v>
      </c>
      <c r="F33" s="50">
        <v>0.05314023</v>
      </c>
      <c r="G33" s="50">
        <v>0.02081363</v>
      </c>
    </row>
    <row r="34" spans="1:7" ht="12.75">
      <c r="A34" t="s">
        <v>42</v>
      </c>
      <c r="B34" s="50">
        <v>-0.03330189</v>
      </c>
      <c r="C34" s="50">
        <v>-0.01766561</v>
      </c>
      <c r="D34" s="50">
        <v>-0.004044695</v>
      </c>
      <c r="E34" s="50">
        <v>0.01324108</v>
      </c>
      <c r="F34" s="50">
        <v>-0.01052934</v>
      </c>
      <c r="G34" s="50">
        <v>-0.008284248</v>
      </c>
    </row>
    <row r="35" spans="1:7" ht="12.75">
      <c r="A35" t="s">
        <v>43</v>
      </c>
      <c r="B35" s="50">
        <v>0.0008875358</v>
      </c>
      <c r="C35" s="50">
        <v>3.692874E-05</v>
      </c>
      <c r="D35" s="50">
        <v>-0.002718231</v>
      </c>
      <c r="E35" s="50">
        <v>-0.0006910569</v>
      </c>
      <c r="F35" s="50">
        <v>0.005031178</v>
      </c>
      <c r="G35" s="50">
        <v>-1.224064E-05</v>
      </c>
    </row>
    <row r="36" spans="1:6" ht="12.75">
      <c r="A36" t="s">
        <v>44</v>
      </c>
      <c r="B36" s="50">
        <v>22.36939</v>
      </c>
      <c r="C36" s="50">
        <v>22.37549</v>
      </c>
      <c r="D36" s="50">
        <v>22.3877</v>
      </c>
      <c r="E36" s="50">
        <v>22.3938</v>
      </c>
      <c r="F36" s="50">
        <v>22.41211</v>
      </c>
    </row>
    <row r="37" spans="1:6" ht="12.75">
      <c r="A37" t="s">
        <v>45</v>
      </c>
      <c r="B37" s="50">
        <v>0.3499349</v>
      </c>
      <c r="C37" s="50">
        <v>0.3245036</v>
      </c>
      <c r="D37" s="50">
        <v>0.3148397</v>
      </c>
      <c r="E37" s="50">
        <v>0.3072103</v>
      </c>
      <c r="F37" s="50">
        <v>0.3036499</v>
      </c>
    </row>
    <row r="38" spans="1:7" ht="12.75">
      <c r="A38" t="s">
        <v>54</v>
      </c>
      <c r="B38" s="50">
        <v>0.0002302832</v>
      </c>
      <c r="C38" s="50">
        <v>-7.305918E-05</v>
      </c>
      <c r="D38" s="50">
        <v>-9.378179E-05</v>
      </c>
      <c r="E38" s="50">
        <v>-2.66006E-05</v>
      </c>
      <c r="F38" s="50">
        <v>9.554517E-05</v>
      </c>
      <c r="G38" s="50">
        <v>0.0002025153</v>
      </c>
    </row>
    <row r="39" spans="1:7" ht="12.75">
      <c r="A39" t="s">
        <v>55</v>
      </c>
      <c r="B39" s="50">
        <v>0.0003224987</v>
      </c>
      <c r="C39" s="50">
        <v>-0.0002408298</v>
      </c>
      <c r="D39" s="50">
        <v>-0.0002028597</v>
      </c>
      <c r="E39" s="50">
        <v>7.823925E-05</v>
      </c>
      <c r="F39" s="50">
        <v>0.0003059383</v>
      </c>
      <c r="G39" s="50">
        <v>0.0002756279</v>
      </c>
    </row>
    <row r="40" spans="2:5" ht="12.75">
      <c r="B40" t="s">
        <v>46</v>
      </c>
      <c r="C40">
        <v>-0.003752</v>
      </c>
      <c r="D40" t="s">
        <v>47</v>
      </c>
      <c r="E40">
        <v>3.116803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0.00023028326981999452</v>
      </c>
      <c r="C50">
        <f>-0.017/(C7*C7+C22*C22)*(C21*C22+C6*C7)</f>
        <v>-7.305917946508233E-05</v>
      </c>
      <c r="D50">
        <f>-0.017/(D7*D7+D22*D22)*(D21*D22+D6*D7)</f>
        <v>-9.378178518241155E-05</v>
      </c>
      <c r="E50">
        <f>-0.017/(E7*E7+E22*E22)*(E21*E22+E6*E7)</f>
        <v>-2.6600603138202416E-05</v>
      </c>
      <c r="F50">
        <f>-0.017/(F7*F7+F22*F22)*(F21*F22+F6*F7)</f>
        <v>9.55451708348861E-05</v>
      </c>
      <c r="G50">
        <f>(B50*B$4+C50*C$4+D50*D$4+E50*E$4+F50*F$4)/SUM(B$4:F$4)</f>
        <v>-4.1360375560831494E-07</v>
      </c>
    </row>
    <row r="51" spans="1:7" ht="12.75">
      <c r="A51" t="s">
        <v>58</v>
      </c>
      <c r="B51">
        <f>-0.017/(B7*B7+B22*B22)*(B21*B7-B6*B22)</f>
        <v>0.0003224986219997183</v>
      </c>
      <c r="C51">
        <f>-0.017/(C7*C7+C22*C22)*(C21*C7-C6*C22)</f>
        <v>-0.00024082983877065422</v>
      </c>
      <c r="D51">
        <f>-0.017/(D7*D7+D22*D22)*(D21*D7-D6*D22)</f>
        <v>-0.0002028597630537796</v>
      </c>
      <c r="E51">
        <f>-0.017/(E7*E7+E22*E22)*(E21*E7-E6*E22)</f>
        <v>7.823924990214562E-05</v>
      </c>
      <c r="F51">
        <f>-0.017/(F7*F7+F22*F22)*(F21*F7-F6*F22)</f>
        <v>0.00030593831811453115</v>
      </c>
      <c r="G51">
        <f>(B51*B$4+C51*C$4+D51*D$4+E51*E$4+F51*F$4)/SUM(B$4:F$4)</f>
        <v>-3.9777388759913093E-07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10000.229777046152</v>
      </c>
      <c r="C62">
        <f>C7+(2/0.017)*(C8*C50-C23*C51)</f>
        <v>9999.91702064575</v>
      </c>
      <c r="D62">
        <f>D7+(2/0.017)*(D8*D50-D23*D51)</f>
        <v>9999.988333556988</v>
      </c>
      <c r="E62">
        <f>E7+(2/0.017)*(E8*E50-E23*E51)</f>
        <v>10000.028863227088</v>
      </c>
      <c r="F62">
        <f>F7+(2/0.017)*(F8*F50-F23*F51)</f>
        <v>9999.915555442129</v>
      </c>
    </row>
    <row r="63" spans="1:6" ht="12.75">
      <c r="A63" t="s">
        <v>66</v>
      </c>
      <c r="B63">
        <f>B8+(3/0.017)*(B9*B50-B24*B51)</f>
        <v>3.3309082674446855</v>
      </c>
      <c r="C63">
        <f>C8+(3/0.017)*(C9*C50-C24*C51)</f>
        <v>1.4170032197874203</v>
      </c>
      <c r="D63">
        <f>D8+(3/0.017)*(D9*D50-D24*D51)</f>
        <v>-1.260064581001817</v>
      </c>
      <c r="E63">
        <f>E8+(3/0.017)*(E9*E50-E24*E51)</f>
        <v>-1.3519510727847242</v>
      </c>
      <c r="F63">
        <f>F8+(3/0.017)*(F9*F50-F24*F51)</f>
        <v>-2.1990556118758358</v>
      </c>
    </row>
    <row r="64" spans="1:6" ht="12.75">
      <c r="A64" t="s">
        <v>67</v>
      </c>
      <c r="B64">
        <f>B9+(4/0.017)*(B10*B50-B25*B51)</f>
        <v>0.12057418828569245</v>
      </c>
      <c r="C64">
        <f>C9+(4/0.017)*(C10*C50-C25*C51)</f>
        <v>-1.1060637848493993</v>
      </c>
      <c r="D64">
        <f>D9+(4/0.017)*(D10*D50-D25*D51)</f>
        <v>-0.5338467437886033</v>
      </c>
      <c r="E64">
        <f>E9+(4/0.017)*(E10*E50-E25*E51)</f>
        <v>-0.7063163839054649</v>
      </c>
      <c r="F64">
        <f>F9+(4/0.017)*(F10*F50-F25*F51)</f>
        <v>-2.308762085481949</v>
      </c>
    </row>
    <row r="65" spans="1:6" ht="12.75">
      <c r="A65" t="s">
        <v>68</v>
      </c>
      <c r="B65">
        <f>B10+(5/0.017)*(B11*B50-B26*B51)</f>
        <v>-0.7969395365864613</v>
      </c>
      <c r="C65">
        <f>C10+(5/0.017)*(C11*C50-C26*C51)</f>
        <v>-0.7888991845087812</v>
      </c>
      <c r="D65">
        <f>D10+(5/0.017)*(D11*D50-D26*D51)</f>
        <v>0.3594714214118405</v>
      </c>
      <c r="E65">
        <f>E10+(5/0.017)*(E11*E50-E26*E51)</f>
        <v>0.2658960532464215</v>
      </c>
      <c r="F65">
        <f>F10+(5/0.017)*(F11*F50-F26*F51)</f>
        <v>-0.6411428521874429</v>
      </c>
    </row>
    <row r="66" spans="1:6" ht="12.75">
      <c r="A66" t="s">
        <v>69</v>
      </c>
      <c r="B66">
        <f>B11+(6/0.017)*(B12*B50-B27*B51)</f>
        <v>2.396548589129275</v>
      </c>
      <c r="C66">
        <f>C11+(6/0.017)*(C12*C50-C27*C51)</f>
        <v>2.5996271025320445</v>
      </c>
      <c r="D66">
        <f>D11+(6/0.017)*(D12*D50-D27*D51)</f>
        <v>2.1584792515461344</v>
      </c>
      <c r="E66">
        <f>E11+(6/0.017)*(E12*E50-E27*E51)</f>
        <v>2.063005598523263</v>
      </c>
      <c r="F66">
        <f>F11+(6/0.017)*(F12*F50-F27*F51)</f>
        <v>13.700642786464613</v>
      </c>
    </row>
    <row r="67" spans="1:6" ht="12.75">
      <c r="A67" t="s">
        <v>70</v>
      </c>
      <c r="B67">
        <f>B12+(7/0.017)*(B13*B50-B28*B51)</f>
        <v>-0.20936593902763453</v>
      </c>
      <c r="C67">
        <f>C12+(7/0.017)*(C13*C50-C28*C51)</f>
        <v>-0.5390942931343465</v>
      </c>
      <c r="D67">
        <f>D12+(7/0.017)*(D13*D50-D28*D51)</f>
        <v>-0.21068727609714033</v>
      </c>
      <c r="E67">
        <f>E12+(7/0.017)*(E13*E50-E28*E51)</f>
        <v>0.006839233015999048</v>
      </c>
      <c r="F67">
        <f>F12+(7/0.017)*(F13*F50-F28*F51)</f>
        <v>-0.2706132025180132</v>
      </c>
    </row>
    <row r="68" spans="1:6" ht="12.75">
      <c r="A68" t="s">
        <v>71</v>
      </c>
      <c r="B68">
        <f>B13+(8/0.017)*(B14*B50-B29*B51)</f>
        <v>0.06748318363277145</v>
      </c>
      <c r="C68">
        <f>C13+(8/0.017)*(C14*C50-C29*C51)</f>
        <v>-0.2996810829926482</v>
      </c>
      <c r="D68">
        <f>D13+(8/0.017)*(D14*D50-D29*D51)</f>
        <v>-0.3616428370219917</v>
      </c>
      <c r="E68">
        <f>E13+(8/0.017)*(E14*E50-E29*E51)</f>
        <v>-0.24401443540506987</v>
      </c>
      <c r="F68">
        <f>F13+(8/0.017)*(F14*F50-F29*F51)</f>
        <v>-0.2255251530754862</v>
      </c>
    </row>
    <row r="69" spans="1:6" ht="12.75">
      <c r="A69" t="s">
        <v>72</v>
      </c>
      <c r="B69">
        <f>B14+(9/0.017)*(B15*B50-B30*B51)</f>
        <v>-0.07182435170832137</v>
      </c>
      <c r="C69">
        <f>C14+(9/0.017)*(C15*C50-C30*C51)</f>
        <v>-0.14532521006658877</v>
      </c>
      <c r="D69">
        <f>D14+(9/0.017)*(D15*D50-D30*D51)</f>
        <v>0.0044233278065713335</v>
      </c>
      <c r="E69">
        <f>E14+(9/0.017)*(E15*E50-E30*E51)</f>
        <v>-0.12170125306303428</v>
      </c>
      <c r="F69">
        <f>F14+(9/0.017)*(F15*F50-F30*F51)</f>
        <v>-0.06602961444993984</v>
      </c>
    </row>
    <row r="70" spans="1:6" ht="12.75">
      <c r="A70" t="s">
        <v>73</v>
      </c>
      <c r="B70">
        <f>B15+(10/0.017)*(B16*B50-B31*B51)</f>
        <v>-0.4873098416810254</v>
      </c>
      <c r="C70">
        <f>C15+(10/0.017)*(C16*C50-C31*C51)</f>
        <v>-0.13543312682018518</v>
      </c>
      <c r="D70">
        <f>D15+(10/0.017)*(D16*D50-D31*D51)</f>
        <v>-0.18155222039161148</v>
      </c>
      <c r="E70">
        <f>E15+(10/0.017)*(E16*E50-E31*E51)</f>
        <v>-0.187866588679675</v>
      </c>
      <c r="F70">
        <f>F15+(10/0.017)*(F16*F50-F31*F51)</f>
        <v>-0.4521691162941124</v>
      </c>
    </row>
    <row r="71" spans="1:6" ht="12.75">
      <c r="A71" t="s">
        <v>74</v>
      </c>
      <c r="B71">
        <f>B16+(11/0.017)*(B17*B50-B32*B51)</f>
        <v>-0.012953677376229086</v>
      </c>
      <c r="C71">
        <f>C16+(11/0.017)*(C17*C50-C32*C51)</f>
        <v>-0.008573583926819135</v>
      </c>
      <c r="D71">
        <f>D16+(11/0.017)*(D17*D50-D32*D51)</f>
        <v>0.014771659918793523</v>
      </c>
      <c r="E71">
        <f>E16+(11/0.017)*(E17*E50-E32*E51)</f>
        <v>0.03749954299316629</v>
      </c>
      <c r="F71">
        <f>F16+(11/0.017)*(F17*F50-F32*F51)</f>
        <v>0.00455458394611764</v>
      </c>
    </row>
    <row r="72" spans="1:6" ht="12.75">
      <c r="A72" t="s">
        <v>75</v>
      </c>
      <c r="B72">
        <f>B17+(12/0.017)*(B18*B50-B33*B51)</f>
        <v>-0.007975676606976297</v>
      </c>
      <c r="C72">
        <f>C17+(12/0.017)*(C18*C50-C33*C51)</f>
        <v>0.013198495537021175</v>
      </c>
      <c r="D72">
        <f>D17+(12/0.017)*(D18*D50-D33*D51)</f>
        <v>-0.004221933483967681</v>
      </c>
      <c r="E72">
        <f>E17+(12/0.017)*(E18*E50-E33*E51)</f>
        <v>0.001091803179921746</v>
      </c>
      <c r="F72">
        <f>F17+(12/0.017)*(F18*F50-F33*F51)</f>
        <v>-0.020931377619489204</v>
      </c>
    </row>
    <row r="73" spans="1:6" ht="12.75">
      <c r="A73" t="s">
        <v>76</v>
      </c>
      <c r="B73">
        <f>B18+(13/0.017)*(B19*B50-B34*B51)</f>
        <v>0.030504692261337826</v>
      </c>
      <c r="C73">
        <f>C18+(13/0.017)*(C19*C50-C34*C51)</f>
        <v>0.037244935169826465</v>
      </c>
      <c r="D73">
        <f>D18+(13/0.017)*(D19*D50-D34*D51)</f>
        <v>0.01798133326322372</v>
      </c>
      <c r="E73">
        <f>E18+(13/0.017)*(E19*E50-E34*E51)</f>
        <v>0.010445561972823734</v>
      </c>
      <c r="F73">
        <f>F18+(13/0.017)*(F19*F50-F34*F51)</f>
        <v>-0.005634487480767666</v>
      </c>
    </row>
    <row r="74" spans="1:6" ht="12.75">
      <c r="A74" t="s">
        <v>77</v>
      </c>
      <c r="B74">
        <f>B19+(14/0.017)*(B20*B50-B35*B51)</f>
        <v>-0.20520410692228838</v>
      </c>
      <c r="C74">
        <f>C19+(14/0.017)*(C20*C50-C35*C51)</f>
        <v>-0.1958019700125171</v>
      </c>
      <c r="D74">
        <f>D19+(14/0.017)*(D20*D50-D35*D51)</f>
        <v>-0.19449491151439102</v>
      </c>
      <c r="E74">
        <f>E19+(14/0.017)*(E20*E50-E35*E51)</f>
        <v>-0.1896126832838632</v>
      </c>
      <c r="F74">
        <f>F19+(14/0.017)*(F20*F50-F35*F51)</f>
        <v>-0.15826924328751885</v>
      </c>
    </row>
    <row r="75" spans="1:6" ht="12.75">
      <c r="A75" t="s">
        <v>78</v>
      </c>
      <c r="B75" s="50">
        <f>B20</f>
        <v>0.002433025</v>
      </c>
      <c r="C75" s="50">
        <f>C20</f>
        <v>0.008122378</v>
      </c>
      <c r="D75" s="50">
        <f>D20</f>
        <v>0.003507626</v>
      </c>
      <c r="E75" s="50">
        <f>E20</f>
        <v>0.0005436629</v>
      </c>
      <c r="F75" s="50">
        <f>F20</f>
        <v>0.001744415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214.49463360873202</v>
      </c>
      <c r="C82">
        <f>C22+(2/0.017)*(C8*C51+C23*C50)</f>
        <v>96.40111419079074</v>
      </c>
      <c r="D82">
        <f>D22+(2/0.017)*(D8*D51+D23*D50)</f>
        <v>-15.706159916152735</v>
      </c>
      <c r="E82">
        <f>E22+(2/0.017)*(E8*E51+E23*E50)</f>
        <v>-110.12606671917291</v>
      </c>
      <c r="F82">
        <f>F22+(2/0.017)*(F8*F51+F23*F50)</f>
        <v>-181.26855627668456</v>
      </c>
    </row>
    <row r="83" spans="1:6" ht="12.75">
      <c r="A83" t="s">
        <v>81</v>
      </c>
      <c r="B83">
        <f>B23+(3/0.017)*(B9*B51+B24*B50)</f>
        <v>-3.912689036275988</v>
      </c>
      <c r="C83">
        <f>C23+(3/0.017)*(C9*C51+C24*C50)</f>
        <v>-2.3769038566755887</v>
      </c>
      <c r="D83">
        <f>D23+(3/0.017)*(D9*D51+D24*D50)</f>
        <v>-1.0316687126788977</v>
      </c>
      <c r="E83">
        <f>E23+(3/0.017)*(E9*E51+E24*E50)</f>
        <v>-2.660715540913669</v>
      </c>
      <c r="F83">
        <f>F23+(3/0.017)*(F9*F51+F24*F50)</f>
        <v>1.433258288008072</v>
      </c>
    </row>
    <row r="84" spans="1:6" ht="12.75">
      <c r="A84" t="s">
        <v>82</v>
      </c>
      <c r="B84">
        <f>B24+(4/0.017)*(B10*B51+B25*B50)</f>
        <v>-3.050796003706568</v>
      </c>
      <c r="C84">
        <f>C24+(4/0.017)*(C10*C51+C25*C50)</f>
        <v>-3.017362765700125</v>
      </c>
      <c r="D84">
        <f>D24+(4/0.017)*(D10*D51+D25*D50)</f>
        <v>-0.7734323204102242</v>
      </c>
      <c r="E84">
        <f>E24+(4/0.017)*(E10*E51+E25*E50)</f>
        <v>-2.5532772201223963</v>
      </c>
      <c r="F84">
        <f>F24+(4/0.017)*(F10*F51+F25*F50)</f>
        <v>-3.2289350262310634</v>
      </c>
    </row>
    <row r="85" spans="1:6" ht="12.75">
      <c r="A85" t="s">
        <v>83</v>
      </c>
      <c r="B85">
        <f>B25+(5/0.017)*(B11*B51+B26*B50)</f>
        <v>-1.1404476230635527</v>
      </c>
      <c r="C85">
        <f>C25+(5/0.017)*(C11*C51+C26*C50)</f>
        <v>-0.3312860291982629</v>
      </c>
      <c r="D85">
        <f>D25+(5/0.017)*(D11*D51+D26*D50)</f>
        <v>-0.19087984072638897</v>
      </c>
      <c r="E85">
        <f>E25+(5/0.017)*(E11*E51+E26*E50)</f>
        <v>-0.2714021323581859</v>
      </c>
      <c r="F85">
        <f>F25+(5/0.017)*(F11*F51+F26*F50)</f>
        <v>-1.5384219944276356</v>
      </c>
    </row>
    <row r="86" spans="1:6" ht="12.75">
      <c r="A86" t="s">
        <v>84</v>
      </c>
      <c r="B86">
        <f>B26+(6/0.017)*(B12*B51+B27*B50)</f>
        <v>1.5314932078540047</v>
      </c>
      <c r="C86">
        <f>C26+(6/0.017)*(C12*C51+C27*C50)</f>
        <v>0.9367176676277547</v>
      </c>
      <c r="D86">
        <f>D26+(6/0.017)*(D12*D51+D27*D50)</f>
        <v>0.16977939552091298</v>
      </c>
      <c r="E86">
        <f>E26+(6/0.017)*(E12*E51+E27*E50)</f>
        <v>0.48868847738085913</v>
      </c>
      <c r="F86">
        <f>F26+(6/0.017)*(F12*F51+F27*F50)</f>
        <v>1.8533813766845995</v>
      </c>
    </row>
    <row r="87" spans="1:6" ht="12.75">
      <c r="A87" t="s">
        <v>85</v>
      </c>
      <c r="B87">
        <f>B27+(7/0.017)*(B13*B51+B28*B50)</f>
        <v>-0.09315808502533066</v>
      </c>
      <c r="C87">
        <f>C27+(7/0.017)*(C13*C51+C28*C50)</f>
        <v>-0.037334920514692845</v>
      </c>
      <c r="D87">
        <f>D27+(7/0.017)*(D13*D51+D28*D50)</f>
        <v>0.3130771471261771</v>
      </c>
      <c r="E87">
        <f>E27+(7/0.017)*(E13*E51+E28*E50)</f>
        <v>0.14541501820705066</v>
      </c>
      <c r="F87">
        <f>F27+(7/0.017)*(F13*F51+F28*F50)</f>
        <v>0.1782716648858434</v>
      </c>
    </row>
    <row r="88" spans="1:6" ht="12.75">
      <c r="A88" t="s">
        <v>86</v>
      </c>
      <c r="B88">
        <f>B28+(8/0.017)*(B14*B51+B29*B50)</f>
        <v>-0.13772061853186224</v>
      </c>
      <c r="C88">
        <f>C28+(8/0.017)*(C14*C51+C29*C50)</f>
        <v>-0.4798078754961346</v>
      </c>
      <c r="D88">
        <f>D28+(8/0.017)*(D14*D51+D29*D50)</f>
        <v>-0.16402127307702127</v>
      </c>
      <c r="E88">
        <f>E28+(8/0.017)*(E14*E51+E29*E50)</f>
        <v>-0.4969562638015199</v>
      </c>
      <c r="F88">
        <f>F28+(8/0.017)*(F14*F51+F29*F50)</f>
        <v>-0.5217382610921643</v>
      </c>
    </row>
    <row r="89" spans="1:6" ht="12.75">
      <c r="A89" t="s">
        <v>87</v>
      </c>
      <c r="B89">
        <f>B29+(9/0.017)*(B15*B51+B30*B50)</f>
        <v>-0.04965077306408611</v>
      </c>
      <c r="C89">
        <f>C29+(9/0.017)*(C15*C51+C30*C50)</f>
        <v>-0.14431686459222048</v>
      </c>
      <c r="D89">
        <f>D29+(9/0.017)*(D15*D51+D30*D50)</f>
        <v>-0.11512363025748298</v>
      </c>
      <c r="E89">
        <f>E29+(9/0.017)*(E15*E51+E30*E50)</f>
        <v>-0.026571837242659026</v>
      </c>
      <c r="F89">
        <f>F29+(9/0.017)*(F15*F51+F30*F50)</f>
        <v>-0.02461138565604328</v>
      </c>
    </row>
    <row r="90" spans="1:6" ht="12.75">
      <c r="A90" t="s">
        <v>88</v>
      </c>
      <c r="B90">
        <f>B30+(10/0.017)*(B16*B51+B31*B50)</f>
        <v>0.056417578330071216</v>
      </c>
      <c r="C90">
        <f>C30+(10/0.017)*(C16*C51+C31*C50)</f>
        <v>0.006718380528614564</v>
      </c>
      <c r="D90">
        <f>D30+(10/0.017)*(D16*D51+D31*D50)</f>
        <v>-0.01869940807902283</v>
      </c>
      <c r="E90">
        <f>E30+(10/0.017)*(E16*E51+E31*E50)</f>
        <v>0.02642015294699703</v>
      </c>
      <c r="F90">
        <f>F30+(10/0.017)*(F16*F51+F31*F50)</f>
        <v>0.34868120822525756</v>
      </c>
    </row>
    <row r="91" spans="1:6" ht="12.75">
      <c r="A91" t="s">
        <v>89</v>
      </c>
      <c r="B91">
        <f>B31+(11/0.017)*(B17*B51+B32*B50)</f>
        <v>-0.005777822092994702</v>
      </c>
      <c r="C91">
        <f>C31+(11/0.017)*(C17*C51+C32*C50)</f>
        <v>-0.026989044837397305</v>
      </c>
      <c r="D91">
        <f>D31+(11/0.017)*(D17*D51+D32*D50)</f>
        <v>0.01108052675914159</v>
      </c>
      <c r="E91">
        <f>E31+(11/0.017)*(E17*E51+E32*E50)</f>
        <v>0.004700897143198846</v>
      </c>
      <c r="F91">
        <f>F31+(11/0.017)*(F17*F51+F32*F50)</f>
        <v>0.012590783919567406</v>
      </c>
    </row>
    <row r="92" spans="1:6" ht="12.75">
      <c r="A92" t="s">
        <v>90</v>
      </c>
      <c r="B92">
        <f>B32+(12/0.017)*(B18*B51+B33*B50)</f>
        <v>0.029768616222557387</v>
      </c>
      <c r="C92">
        <f>C32+(12/0.017)*(C18*C51+C33*C50)</f>
        <v>-0.03869481851099728</v>
      </c>
      <c r="D92">
        <f>D32+(12/0.017)*(D18*D51+D33*D50)</f>
        <v>-0.03380039963223891</v>
      </c>
      <c r="E92">
        <f>E32+(12/0.017)*(E18*E51+E33*E50)</f>
        <v>-0.05297061343737707</v>
      </c>
      <c r="F92">
        <f>F32+(12/0.017)*(F18*F51+F33*F50)</f>
        <v>-0.029506136309743625</v>
      </c>
    </row>
    <row r="93" spans="1:6" ht="12.75">
      <c r="A93" t="s">
        <v>91</v>
      </c>
      <c r="B93">
        <f>B33+(13/0.017)*(B19*B51+B34*B50)</f>
        <v>0.025862204000304388</v>
      </c>
      <c r="C93">
        <f>C33+(13/0.017)*(C19*C51+C34*C50)</f>
        <v>0.01421552803018757</v>
      </c>
      <c r="D93">
        <f>D33+(13/0.017)*(D19*D51+D34*D50)</f>
        <v>0.022112309784791073</v>
      </c>
      <c r="E93">
        <f>E33+(13/0.017)*(E19*E51+E34*E50)</f>
        <v>0.02679831367425345</v>
      </c>
      <c r="F93">
        <f>F33+(13/0.017)*(F19*F51+F34*F50)</f>
        <v>0.015607824191129452</v>
      </c>
    </row>
    <row r="94" spans="1:6" ht="12.75">
      <c r="A94" t="s">
        <v>92</v>
      </c>
      <c r="B94">
        <f>B34+(14/0.017)*(B20*B51+B35*B50)</f>
        <v>-0.03248739317749645</v>
      </c>
      <c r="C94">
        <f>C34+(14/0.017)*(C20*C51+C35*C50)</f>
        <v>-0.019278746796861382</v>
      </c>
      <c r="D94">
        <f>D34+(14/0.017)*(D20*D51+D35*D50)</f>
        <v>-0.004420747866430793</v>
      </c>
      <c r="E94">
        <f>E34+(14/0.017)*(E20*E51+E35*E50)</f>
        <v>0.013291248018219893</v>
      </c>
      <c r="F94">
        <f>F34+(14/0.017)*(F20*F51+F35*F50)</f>
        <v>-0.009693961521302193</v>
      </c>
    </row>
    <row r="95" spans="1:6" ht="12.75">
      <c r="A95" t="s">
        <v>93</v>
      </c>
      <c r="B95" s="50">
        <f>B35</f>
        <v>0.0008875358</v>
      </c>
      <c r="C95" s="50">
        <f>C35</f>
        <v>3.692874E-05</v>
      </c>
      <c r="D95" s="50">
        <f>D35</f>
        <v>-0.002718231</v>
      </c>
      <c r="E95" s="50">
        <f>E35</f>
        <v>-0.0006910569</v>
      </c>
      <c r="F95" s="50">
        <f>F35</f>
        <v>0.005031178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3.330831732577012</v>
      </c>
      <c r="C103">
        <f>C63*10000/C62</f>
        <v>1.417014978086205</v>
      </c>
      <c r="D103">
        <f>D63*10000/D62</f>
        <v>-1.2600660510506945</v>
      </c>
      <c r="E103">
        <f>E63*10000/E62</f>
        <v>-1.3519471706289046</v>
      </c>
      <c r="F103">
        <f>F63*10000/F62</f>
        <v>-2.1990741818605373</v>
      </c>
      <c r="G103">
        <f>AVERAGE(C103:E103)</f>
        <v>-0.3983327478644647</v>
      </c>
      <c r="H103">
        <f>STDEV(C103:E103)</f>
        <v>1.572808335309626</v>
      </c>
      <c r="I103">
        <f>(B103*B4+C103*C4+D103*D4+E103*E4+F103*F4)/SUM(B4:F4)</f>
        <v>-0.09716875947288026</v>
      </c>
      <c r="K103">
        <f>(LN(H103)+LN(H123))/2-LN(K114*K115^3)</f>
        <v>-3.7216068119961987</v>
      </c>
    </row>
    <row r="104" spans="1:11" ht="12.75">
      <c r="A104" t="s">
        <v>67</v>
      </c>
      <c r="B104">
        <f>B64*10000/B62</f>
        <v>0.1205714178312685</v>
      </c>
      <c r="C104">
        <f>C64*10000/C62</f>
        <v>-1.1060729629714214</v>
      </c>
      <c r="D104">
        <f>D64*10000/D62</f>
        <v>-0.5338473665985912</v>
      </c>
      <c r="E104">
        <f>E64*10000/E62</f>
        <v>-0.7063143452543307</v>
      </c>
      <c r="F104">
        <f>F64*10000/F62</f>
        <v>-2.308781581885939</v>
      </c>
      <c r="G104">
        <f>AVERAGE(C104:E104)</f>
        <v>-0.7820782249414479</v>
      </c>
      <c r="H104">
        <f>STDEV(C104:E104)</f>
        <v>0.2935398735861843</v>
      </c>
      <c r="I104">
        <f>(B104*B4+C104*C4+D104*D4+E104*E4+F104*F4)/SUM(B4:F4)</f>
        <v>-0.8545112745784388</v>
      </c>
      <c r="K104">
        <f>(LN(H104)+LN(H124))/2-LN(K114*K115^4)</f>
        <v>-3.815438864583407</v>
      </c>
    </row>
    <row r="105" spans="1:11" ht="12.75">
      <c r="A105" t="s">
        <v>68</v>
      </c>
      <c r="B105">
        <f>B65*10000/B62</f>
        <v>-0.7969212251659479</v>
      </c>
      <c r="C105">
        <f>C65*10000/C62</f>
        <v>-0.7889057307975917</v>
      </c>
      <c r="D105">
        <f>D65*10000/D62</f>
        <v>0.359471840787615</v>
      </c>
      <c r="E105">
        <f>E65*10000/E62</f>
        <v>0.26589528578682</v>
      </c>
      <c r="F105">
        <f>F65*10000/F62</f>
        <v>-0.6411482663356309</v>
      </c>
      <c r="G105">
        <f>AVERAGE(C105:E105)</f>
        <v>-0.05451286807438558</v>
      </c>
      <c r="H105">
        <f>STDEV(C105:E105)</f>
        <v>0.6377215697508934</v>
      </c>
      <c r="I105">
        <f>(B105*B4+C105*C4+D105*D4+E105*E4+F105*F4)/SUM(B4:F4)</f>
        <v>-0.24036804859166214</v>
      </c>
      <c r="K105">
        <f>(LN(H105)+LN(H125))/2-LN(K114*K115^5)</f>
        <v>-4.247230789834543</v>
      </c>
    </row>
    <row r="106" spans="1:11" ht="12.75">
      <c r="A106" t="s">
        <v>69</v>
      </c>
      <c r="B106">
        <f>B66*10000/B62</f>
        <v>2.3964935232089863</v>
      </c>
      <c r="C106">
        <f>C66*10000/C62</f>
        <v>2.5996486742488716</v>
      </c>
      <c r="D106">
        <f>D66*10000/D62</f>
        <v>2.15848176972659</v>
      </c>
      <c r="E106">
        <f>E66*10000/E62</f>
        <v>2.0629996440405423</v>
      </c>
      <c r="F106">
        <f>F66*10000/F62</f>
        <v>13.700758481913864</v>
      </c>
      <c r="G106">
        <f>AVERAGE(C106:E106)</f>
        <v>2.2737100293386683</v>
      </c>
      <c r="H106">
        <f>STDEV(C106:E106)</f>
        <v>0.2862799491159056</v>
      </c>
      <c r="I106">
        <f>(B106*B4+C106*C4+D106*D4+E106*E4+F106*F4)/SUM(B4:F4)</f>
        <v>3.813332134728035</v>
      </c>
      <c r="K106">
        <f>(LN(H106)+LN(H126))/2-LN(K114*K115^6)</f>
        <v>-3.206896328434647</v>
      </c>
    </row>
    <row r="107" spans="1:11" ht="12.75">
      <c r="A107" t="s">
        <v>70</v>
      </c>
      <c r="B107">
        <f>B67*10000/B62</f>
        <v>-0.2093611283894685</v>
      </c>
      <c r="C107">
        <f>C67*10000/C62</f>
        <v>-0.5390987665410991</v>
      </c>
      <c r="D107">
        <f>D67*10000/D62</f>
        <v>-0.21068752189453707</v>
      </c>
      <c r="E107">
        <f>E67*10000/E62</f>
        <v>0.00683921327582246</v>
      </c>
      <c r="F107">
        <f>F67*10000/F62</f>
        <v>-0.2706154877185345</v>
      </c>
      <c r="G107">
        <f>AVERAGE(C107:E107)</f>
        <v>-0.24764902505327124</v>
      </c>
      <c r="H107">
        <f>STDEV(C107:E107)</f>
        <v>0.2748393785258222</v>
      </c>
      <c r="I107">
        <f>(B107*B4+C107*C4+D107*D4+E107*E4+F107*F4)/SUM(B4:F4)</f>
        <v>-0.24515915865858978</v>
      </c>
      <c r="K107">
        <f>(LN(H107)+LN(H127))/2-LN(K114*K115^7)</f>
        <v>-3.0298242121573615</v>
      </c>
    </row>
    <row r="108" spans="1:9" ht="12.75">
      <c r="A108" t="s">
        <v>71</v>
      </c>
      <c r="B108">
        <f>B68*10000/B62</f>
        <v>0.06748163305974006</v>
      </c>
      <c r="C108">
        <f>C68*10000/C62</f>
        <v>-0.2996835697475579</v>
      </c>
      <c r="D108">
        <f>D68*10000/D62</f>
        <v>-0.36164325893103877</v>
      </c>
      <c r="E108">
        <f>E68*10000/E62</f>
        <v>-0.24401373110269656</v>
      </c>
      <c r="F108">
        <f>F68*10000/F62</f>
        <v>-0.2255270575287523</v>
      </c>
      <c r="G108">
        <f>AVERAGE(C108:E108)</f>
        <v>-0.30178018659376443</v>
      </c>
      <c r="H108">
        <f>STDEV(C108:E108)</f>
        <v>0.05884278465478629</v>
      </c>
      <c r="I108">
        <f>(B108*B4+C108*C4+D108*D4+E108*E4+F108*F4)/SUM(B4:F4)</f>
        <v>-0.23806078987223764</v>
      </c>
    </row>
    <row r="109" spans="1:9" ht="12.75">
      <c r="A109" t="s">
        <v>72</v>
      </c>
      <c r="B109">
        <f>B69*10000/B62</f>
        <v>-0.07182270138750421</v>
      </c>
      <c r="C109">
        <f>C69*10000/C62</f>
        <v>-0.14532641597580412</v>
      </c>
      <c r="D109">
        <f>D69*10000/D62</f>
        <v>0.004423332967027531</v>
      </c>
      <c r="E109">
        <f>E69*10000/E62</f>
        <v>-0.12170090179495775</v>
      </c>
      <c r="F109">
        <f>F69*10000/F62</f>
        <v>-0.06603017203880823</v>
      </c>
      <c r="G109">
        <f>AVERAGE(C109:E109)</f>
        <v>-0.08753466160124478</v>
      </c>
      <c r="H109">
        <f>STDEV(C109:E109)</f>
        <v>0.08050929017101781</v>
      </c>
      <c r="I109">
        <f>(B109*B4+C109*C4+D109*D4+E109*E4+F109*F4)/SUM(B4:F4)</f>
        <v>-0.08240377144764609</v>
      </c>
    </row>
    <row r="110" spans="1:11" ht="12.75">
      <c r="A110" t="s">
        <v>73</v>
      </c>
      <c r="B110">
        <f>B70*10000/B62</f>
        <v>-0.48729864467670864</v>
      </c>
      <c r="C110">
        <f>C70*10000/C62</f>
        <v>-0.13543425064485137</v>
      </c>
      <c r="D110">
        <f>D70*10000/D62</f>
        <v>-0.18155243219872189</v>
      </c>
      <c r="E110">
        <f>E70*10000/E62</f>
        <v>-0.18786604643763896</v>
      </c>
      <c r="F110">
        <f>F70*10000/F62</f>
        <v>-0.4521729346484672</v>
      </c>
      <c r="G110">
        <f>AVERAGE(C110:E110)</f>
        <v>-0.16828424309373738</v>
      </c>
      <c r="H110">
        <f>STDEV(C110:E110)</f>
        <v>0.028623538113035096</v>
      </c>
      <c r="I110">
        <f>(B110*B4+C110*C4+D110*D4+E110*E4+F110*F4)/SUM(B4:F4)</f>
        <v>-0.2523584193159511</v>
      </c>
      <c r="K110">
        <f>EXP(AVERAGE(K103:K107))</f>
        <v>0.027209219758607114</v>
      </c>
    </row>
    <row r="111" spans="1:9" ht="12.75">
      <c r="A111" t="s">
        <v>74</v>
      </c>
      <c r="B111">
        <f>B71*10000/B62</f>
        <v>-0.012953379737295715</v>
      </c>
      <c r="C111">
        <f>C71*10000/C62</f>
        <v>-0.008573655070455266</v>
      </c>
      <c r="D111">
        <f>D71*10000/D62</f>
        <v>0.014771677152086491</v>
      </c>
      <c r="E111">
        <f>E71*10000/E62</f>
        <v>0.03749943475769618</v>
      </c>
      <c r="F111">
        <f>F71*10000/F62</f>
        <v>0.004554622407425187</v>
      </c>
      <c r="G111">
        <f>AVERAGE(C111:E111)</f>
        <v>0.014565818946442469</v>
      </c>
      <c r="H111">
        <f>STDEV(C111:E111)</f>
        <v>0.0230372347467931</v>
      </c>
      <c r="I111">
        <f>(B111*B4+C111*C4+D111*D4+E111*E4+F111*F4)/SUM(B4:F4)</f>
        <v>0.009241242494110721</v>
      </c>
    </row>
    <row r="112" spans="1:9" ht="12.75">
      <c r="A112" t="s">
        <v>75</v>
      </c>
      <c r="B112">
        <f>B72*10000/B62</f>
        <v>-0.007975493348445975</v>
      </c>
      <c r="C112">
        <f>C72*10000/C62</f>
        <v>0.01319860505819365</v>
      </c>
      <c r="D112">
        <f>D72*10000/D62</f>
        <v>-0.004221938409468066</v>
      </c>
      <c r="E112">
        <f>E72*10000/E62</f>
        <v>0.00109180002863453</v>
      </c>
      <c r="F112">
        <f>F72*10000/F62</f>
        <v>-0.020931554375074678</v>
      </c>
      <c r="G112">
        <f>AVERAGE(C112:E112)</f>
        <v>0.003356155559120038</v>
      </c>
      <c r="H112">
        <f>STDEV(C112:E112)</f>
        <v>0.008928287246359351</v>
      </c>
      <c r="I112">
        <f>(B112*B4+C112*C4+D112*D4+E112*E4+F112*F4)/SUM(B4:F4)</f>
        <v>-0.0015209031209453357</v>
      </c>
    </row>
    <row r="113" spans="1:9" ht="12.75">
      <c r="A113" t="s">
        <v>76</v>
      </c>
      <c r="B113">
        <f>B73*10000/B62</f>
        <v>0.030503991349635013</v>
      </c>
      <c r="C113">
        <f>C73*10000/C62</f>
        <v>0.037245244228457965</v>
      </c>
      <c r="D113">
        <f>D73*10000/D62</f>
        <v>0.017981354241068174</v>
      </c>
      <c r="E113">
        <f>E73*10000/E62</f>
        <v>0.010445531823648026</v>
      </c>
      <c r="F113">
        <f>F73*10000/F62</f>
        <v>-0.005634535061349873</v>
      </c>
      <c r="G113">
        <f>AVERAGE(C113:E113)</f>
        <v>0.021890710097724725</v>
      </c>
      <c r="H113">
        <f>STDEV(C113:E113)</f>
        <v>0.013820942213019044</v>
      </c>
      <c r="I113">
        <f>(B113*B4+C113*C4+D113*D4+E113*E4+F113*F4)/SUM(B4:F4)</f>
        <v>0.019474778237512903</v>
      </c>
    </row>
    <row r="114" spans="1:11" ht="12.75">
      <c r="A114" t="s">
        <v>77</v>
      </c>
      <c r="B114">
        <f>B74*10000/B62</f>
        <v>-0.20519939191127384</v>
      </c>
      <c r="C114">
        <f>C74*10000/C62</f>
        <v>-0.19580359477810255</v>
      </c>
      <c r="D114">
        <f>D74*10000/D62</f>
        <v>-0.19449513842103586</v>
      </c>
      <c r="E114">
        <f>E74*10000/E62</f>
        <v>-0.18961213600204918</v>
      </c>
      <c r="F114">
        <f>F74*10000/F62</f>
        <v>-0.15827057979643233</v>
      </c>
      <c r="G114">
        <f>AVERAGE(C114:E114)</f>
        <v>-0.19330362306706253</v>
      </c>
      <c r="H114">
        <f>STDEV(C114:E114)</f>
        <v>0.0032631766842991555</v>
      </c>
      <c r="I114">
        <f>(B114*B4+C114*C4+D114*D4+E114*E4+F114*F4)/SUM(B4:F4)</f>
        <v>-0.1903632675414021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0.002432969095954775</v>
      </c>
      <c r="C115">
        <f>C75*10000/C62</f>
        <v>0.008122445399527419</v>
      </c>
      <c r="D115">
        <f>D75*10000/D62</f>
        <v>0.003507630092156657</v>
      </c>
      <c r="E115">
        <f>E75*10000/E62</f>
        <v>0.0005436613308179549</v>
      </c>
      <c r="F115">
        <f>F75*10000/F62</f>
        <v>0.0017444297307597353</v>
      </c>
      <c r="G115">
        <f>AVERAGE(C115:E115)</f>
        <v>0.004057912274167344</v>
      </c>
      <c r="H115">
        <f>STDEV(C115:E115)</f>
        <v>0.003819240742596612</v>
      </c>
      <c r="I115">
        <f>(B115*B4+C115*C4+D115*D4+E115*E4+F115*F4)/SUM(B4:F4)</f>
        <v>0.0035142072121379514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214.48970512764458</v>
      </c>
      <c r="C122">
        <f>C82*10000/C62</f>
        <v>96.40191412764902</v>
      </c>
      <c r="D122">
        <f>D82*10000/D62</f>
        <v>-15.706178239676072</v>
      </c>
      <c r="E122">
        <f>E82*10000/E62</f>
        <v>-110.12574886072316</v>
      </c>
      <c r="F122">
        <f>F82*10000/F62</f>
        <v>-181.2700870039198</v>
      </c>
      <c r="G122">
        <f>AVERAGE(C122:E122)</f>
        <v>-9.810004324250073</v>
      </c>
      <c r="H122">
        <f>STDEV(C122:E122)</f>
        <v>103.39000215199907</v>
      </c>
      <c r="I122">
        <f>(B122*B4+C122*C4+D122*D4+E122*E4+F122*F4)/SUM(B4:F4)</f>
        <v>-0.11167504736223574</v>
      </c>
    </row>
    <row r="123" spans="1:9" ht="12.75">
      <c r="A123" t="s">
        <v>81</v>
      </c>
      <c r="B123">
        <f>B83*10000/B62</f>
        <v>-3.9125991337288153</v>
      </c>
      <c r="C123">
        <f>C83*10000/C62</f>
        <v>-2.3769235802339677</v>
      </c>
      <c r="D123">
        <f>D83*10000/D62</f>
        <v>-1.0316699162707261</v>
      </c>
      <c r="E123">
        <f>E83*10000/E62</f>
        <v>-2.6607078612521478</v>
      </c>
      <c r="F123">
        <f>F83*10000/F62</f>
        <v>1.4332703911965214</v>
      </c>
      <c r="G123">
        <f>AVERAGE(C123:E123)</f>
        <v>-2.023100452585614</v>
      </c>
      <c r="H123">
        <f>STDEV(C123:E123)</f>
        <v>0.870249539380211</v>
      </c>
      <c r="I123">
        <f>(B123*B4+C123*C4+D123*D4+E123*E4+F123*F4)/SUM(B4:F4)</f>
        <v>-1.836972383547595</v>
      </c>
    </row>
    <row r="124" spans="1:9" ht="12.75">
      <c r="A124" t="s">
        <v>82</v>
      </c>
      <c r="B124">
        <f>B84*10000/B62</f>
        <v>-3.0507259050278606</v>
      </c>
      <c r="C124">
        <f>C84*10000/C62</f>
        <v>-3.017387803789273</v>
      </c>
      <c r="D124">
        <f>D84*10000/D62</f>
        <v>-0.7734332227316859</v>
      </c>
      <c r="E124">
        <f>E84*10000/E62</f>
        <v>-2.5532698505616453</v>
      </c>
      <c r="F124">
        <f>F84*10000/F62</f>
        <v>-3.228962293060386</v>
      </c>
      <c r="G124">
        <f>AVERAGE(C124:E124)</f>
        <v>-2.1146969590275346</v>
      </c>
      <c r="H124">
        <f>STDEV(C124:E124)</f>
        <v>1.184522129955273</v>
      </c>
      <c r="I124">
        <f>(B124*B4+C124*C4+D124*D4+E124*E4+F124*F4)/SUM(B4:F4)</f>
        <v>-2.399020445954411</v>
      </c>
    </row>
    <row r="125" spans="1:9" ht="12.75">
      <c r="A125" t="s">
        <v>83</v>
      </c>
      <c r="B125">
        <f>B85*10000/B62</f>
        <v>-1.140421418797055</v>
      </c>
      <c r="C125">
        <f>C85*10000/C62</f>
        <v>-0.33128877821115155</v>
      </c>
      <c r="D125">
        <f>D85*10000/D62</f>
        <v>-0.19088006341552716</v>
      </c>
      <c r="E125">
        <f>E85*10000/E62</f>
        <v>-0.271401349006309</v>
      </c>
      <c r="F125">
        <f>F85*10000/F62</f>
        <v>-1.5384349856738535</v>
      </c>
      <c r="G125">
        <f>AVERAGE(C125:E125)</f>
        <v>-0.2645233968776626</v>
      </c>
      <c r="H125">
        <f>STDEV(C125:E125)</f>
        <v>0.07045659278415836</v>
      </c>
      <c r="I125">
        <f>(B125*B4+C125*C4+D125*D4+E125*E4+F125*F4)/SUM(B4:F4)</f>
        <v>-0.5612240241011993</v>
      </c>
    </row>
    <row r="126" spans="1:9" ht="12.75">
      <c r="A126" t="s">
        <v>84</v>
      </c>
      <c r="B126">
        <f>B86*10000/B62</f>
        <v>1.5314580184640258</v>
      </c>
      <c r="C126">
        <f>C86*10000/C62</f>
        <v>0.936725440514971</v>
      </c>
      <c r="D126">
        <f>D86*10000/D62</f>
        <v>0.1697795935933083</v>
      </c>
      <c r="E126">
        <f>E86*10000/E62</f>
        <v>0.48868706687228053</v>
      </c>
      <c r="F126">
        <f>F86*10000/F62</f>
        <v>1.853397027613855</v>
      </c>
      <c r="G126">
        <f>AVERAGE(C126:E126)</f>
        <v>0.5317307003268532</v>
      </c>
      <c r="H126">
        <f>STDEV(C126:E126)</f>
        <v>0.385280480706362</v>
      </c>
      <c r="I126">
        <f>(B126*B4+C126*C4+D126*D4+E126*E4+F126*F4)/SUM(B4:F4)</f>
        <v>0.8527878981734072</v>
      </c>
    </row>
    <row r="127" spans="1:9" ht="12.75">
      <c r="A127" t="s">
        <v>85</v>
      </c>
      <c r="B127">
        <f>B87*10000/B62</f>
        <v>-0.09315594451555444</v>
      </c>
      <c r="C127">
        <f>C87*10000/C62</f>
        <v>-0.03733523032002312</v>
      </c>
      <c r="D127">
        <f>D87*10000/D62</f>
        <v>0.31307751237627274</v>
      </c>
      <c r="E127">
        <f>E87*10000/E62</f>
        <v>0.14541459849359284</v>
      </c>
      <c r="F127">
        <f>F87*10000/F62</f>
        <v>0.17827317030574807</v>
      </c>
      <c r="G127">
        <f>AVERAGE(C127:E127)</f>
        <v>0.1403856268499475</v>
      </c>
      <c r="H127">
        <f>STDEV(C127:E127)</f>
        <v>0.1752604932032018</v>
      </c>
      <c r="I127">
        <f>(B127*B4+C127*C4+D127*D4+E127*E4+F127*F4)/SUM(B4:F4)</f>
        <v>0.11153694831428962</v>
      </c>
    </row>
    <row r="128" spans="1:9" ht="12.75">
      <c r="A128" t="s">
        <v>86</v>
      </c>
      <c r="B128">
        <f>B88*10000/B62</f>
        <v>-0.13771745410088154</v>
      </c>
      <c r="C128">
        <f>C88*10000/C62</f>
        <v>-0.4798118569439397</v>
      </c>
      <c r="D128">
        <f>D88*10000/D62</f>
        <v>-0.16402146443172802</v>
      </c>
      <c r="E128">
        <f>E88*10000/E62</f>
        <v>-0.49695482942951047</v>
      </c>
      <c r="F128">
        <f>F88*10000/F62</f>
        <v>-0.5217426669250473</v>
      </c>
      <c r="G128">
        <f>AVERAGE(C128:E128)</f>
        <v>-0.3802627169350594</v>
      </c>
      <c r="H128">
        <f>STDEV(C128:E128)</f>
        <v>0.18746647657532625</v>
      </c>
      <c r="I128">
        <f>(B128*B4+C128*C4+D128*D4+E128*E4+F128*F4)/SUM(B4:F4)</f>
        <v>-0.36395398098374504</v>
      </c>
    </row>
    <row r="129" spans="1:9" ht="12.75">
      <c r="A129" t="s">
        <v>87</v>
      </c>
      <c r="B129">
        <f>B89*10000/B62</f>
        <v>-0.04964963222950248</v>
      </c>
      <c r="C129">
        <f>C89*10000/C62</f>
        <v>-0.14431806213418075</v>
      </c>
      <c r="D129">
        <f>D89*10000/D62</f>
        <v>-0.11512376456596683</v>
      </c>
      <c r="E129">
        <f>E89*10000/E62</f>
        <v>-0.02657176054798314</v>
      </c>
      <c r="F129">
        <f>F89*10000/F62</f>
        <v>-0.02461159348755634</v>
      </c>
      <c r="G129">
        <f>AVERAGE(C129:E129)</f>
        <v>-0.09533786241604358</v>
      </c>
      <c r="H129">
        <f>STDEV(C129:E129)</f>
        <v>0.061316060923886015</v>
      </c>
      <c r="I129">
        <f>(B129*B4+C129*C4+D129*D4+E129*E4+F129*F4)/SUM(B4:F4)</f>
        <v>-0.07928984952487123</v>
      </c>
    </row>
    <row r="130" spans="1:9" ht="12.75">
      <c r="A130" t="s">
        <v>88</v>
      </c>
      <c r="B130">
        <f>B90*10000/B62</f>
        <v>0.05641628201340763</v>
      </c>
      <c r="C130">
        <f>C90*10000/C62</f>
        <v>0.006718436277764955</v>
      </c>
      <c r="D130">
        <f>D90*10000/D62</f>
        <v>-0.018699429894606153</v>
      </c>
      <c r="E130">
        <f>E90*10000/E62</f>
        <v>0.02642007669012971</v>
      </c>
      <c r="F130">
        <f>F90*10000/F62</f>
        <v>0.3486841526731685</v>
      </c>
      <c r="G130">
        <f>AVERAGE(C130:E130)</f>
        <v>0.004813027691096171</v>
      </c>
      <c r="H130">
        <f>STDEV(C130:E130)</f>
        <v>0.022620022215376342</v>
      </c>
      <c r="I130">
        <f>(B130*B4+C130*C4+D130*D4+E130*E4+F130*F4)/SUM(B4:F4)</f>
        <v>0.058095530434107465</v>
      </c>
    </row>
    <row r="131" spans="1:9" ht="12.75">
      <c r="A131" t="s">
        <v>89</v>
      </c>
      <c r="B131">
        <f>B91*10000/B62</f>
        <v>-0.005777689334955805</v>
      </c>
      <c r="C131">
        <f>C91*10000/C62</f>
        <v>-0.026989268792606918</v>
      </c>
      <c r="D131">
        <f>D91*10000/D62</f>
        <v>0.011080539686190069</v>
      </c>
      <c r="E131">
        <f>E91*10000/E62</f>
        <v>0.004700883574931832</v>
      </c>
      <c r="F131">
        <f>F91*10000/F62</f>
        <v>0.012590890242783382</v>
      </c>
      <c r="G131">
        <f>AVERAGE(C131:E131)</f>
        <v>-0.0037359485104950067</v>
      </c>
      <c r="H131">
        <f>STDEV(C131:E131)</f>
        <v>0.020389033354510373</v>
      </c>
      <c r="I131">
        <f>(B131*B4+C131*C4+D131*D4+E131*E4+F131*F4)/SUM(B4:F4)</f>
        <v>-0.0018596473198541034</v>
      </c>
    </row>
    <row r="132" spans="1:9" ht="12.75">
      <c r="A132" t="s">
        <v>90</v>
      </c>
      <c r="B132">
        <f>B92*10000/B62</f>
        <v>0.029767932223803743</v>
      </c>
      <c r="C132">
        <f>C92*10000/C62</f>
        <v>-0.038695139600766947</v>
      </c>
      <c r="D132">
        <f>D92*10000/D62</f>
        <v>-0.03380043906532852</v>
      </c>
      <c r="E132">
        <f>E92*10000/E62</f>
        <v>-0.052970460547533904</v>
      </c>
      <c r="F132">
        <f>F92*10000/F62</f>
        <v>-0.029506385475111207</v>
      </c>
      <c r="G132">
        <f>AVERAGE(C132:E132)</f>
        <v>-0.041822013071209786</v>
      </c>
      <c r="H132">
        <f>STDEV(C132:E132)</f>
        <v>0.009960192477164962</v>
      </c>
      <c r="I132">
        <f>(B132*B4+C132*C4+D132*D4+E132*E4+F132*F4)/SUM(B4:F4)</f>
        <v>-0.02979970147680061</v>
      </c>
    </row>
    <row r="133" spans="1:9" ht="12.75">
      <c r="A133" t="s">
        <v>91</v>
      </c>
      <c r="B133">
        <f>B93*10000/B62</f>
        <v>0.025861609759874452</v>
      </c>
      <c r="C133">
        <f>C93*10000/C62</f>
        <v>0.014215645990700028</v>
      </c>
      <c r="D133">
        <f>D93*10000/D62</f>
        <v>0.022112335582021362</v>
      </c>
      <c r="E133">
        <f>E93*10000/E62</f>
        <v>0.026798236325895387</v>
      </c>
      <c r="F133">
        <f>F93*10000/F62</f>
        <v>0.015607955991823753</v>
      </c>
      <c r="G133">
        <f>AVERAGE(C133:E133)</f>
        <v>0.02104207263287226</v>
      </c>
      <c r="H133">
        <f>STDEV(C133:E133)</f>
        <v>0.006359205293987526</v>
      </c>
      <c r="I133">
        <f>(B133*B4+C133*C4+D133*D4+E133*E4+F133*F4)/SUM(B4:F4)</f>
        <v>0.02101725807734026</v>
      </c>
    </row>
    <row r="134" spans="1:9" ht="12.75">
      <c r="A134" t="s">
        <v>92</v>
      </c>
      <c r="B134">
        <f>B94*10000/B62</f>
        <v>-0.032486646708924434</v>
      </c>
      <c r="C134">
        <f>C94*10000/C62</f>
        <v>-0.019278906771984843</v>
      </c>
      <c r="D134">
        <f>D94*10000/D62</f>
        <v>-0.004420753023877115</v>
      </c>
      <c r="E134">
        <f>E94*10000/E62</f>
        <v>0.013291209655499635</v>
      </c>
      <c r="F134">
        <f>F94*10000/F62</f>
        <v>-0.009694043382222933</v>
      </c>
      <c r="G134">
        <f>AVERAGE(C134:E134)</f>
        <v>-0.003469483380120774</v>
      </c>
      <c r="H134">
        <f>STDEV(C134:E134)</f>
        <v>0.016305882572750327</v>
      </c>
      <c r="I134">
        <f>(B134*B4+C134*C4+D134*D4+E134*E4+F134*F4)/SUM(B4:F4)</f>
        <v>-0.008506886049704806</v>
      </c>
    </row>
    <row r="135" spans="1:9" ht="12.75">
      <c r="A135" t="s">
        <v>93</v>
      </c>
      <c r="B135">
        <f>B95*10000/B62</f>
        <v>0.0008875154069331381</v>
      </c>
      <c r="C135">
        <f>C95*10000/C62</f>
        <v>3.692904643484262E-05</v>
      </c>
      <c r="D135">
        <f>D95*10000/D62</f>
        <v>-0.0027182341712124053</v>
      </c>
      <c r="E135">
        <f>E95*10000/E62</f>
        <v>-0.0006910549053925335</v>
      </c>
      <c r="F135">
        <f>F95*10000/F62</f>
        <v>0.005031220485918949</v>
      </c>
      <c r="G135">
        <f>AVERAGE(C135:E135)</f>
        <v>-0.0011241200100566987</v>
      </c>
      <c r="H135">
        <f>STDEV(C135:E135)</f>
        <v>0.0014277220064240178</v>
      </c>
      <c r="I135">
        <f>(B135*B4+C135*C4+D135*D4+E135*E4+F135*F4)/SUM(B4:F4)</f>
        <v>-1.2415101638210559E-05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2004-04-21T09:05:32Z</cp:lastPrinted>
  <dcterms:created xsi:type="dcterms:W3CDTF">2004-04-21T09:05:32Z</dcterms:created>
  <dcterms:modified xsi:type="dcterms:W3CDTF">2004-04-21T09:25:45Z</dcterms:modified>
  <cp:category/>
  <cp:version/>
  <cp:contentType/>
  <cp:contentStatus/>
</cp:coreProperties>
</file>