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<sst xmlns="http://schemas.openxmlformats.org/spreadsheetml/2006/main" count="202" uniqueCount="97">
  <si>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28/04/2004       13:23:21</t>
  </si>
  <si>
    <t>LISSNER</t>
  </si>
  <si>
    <t>HCMQAP222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</si>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</sst>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6627194"/>
        <c:axId val="62773835"/>
      </c:lineChart>
      <c:catAx>
        <c:axId val="666271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773835"/>
        <c:crosses val="autoZero"/>
        <c:auto val="1"/>
        <c:lblOffset val="100"/>
        <c:noMultiLvlLbl val="0"/>
      </c:catAx>
      <c:valAx>
        <c:axId val="62773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662719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-0.002255</v>
      </c>
      <c r="C4" s="13">
        <v>-0.003752</v>
      </c>
      <c r="D4" s="13">
        <v>-0.00375</v>
      </c>
      <c r="E4" s="13">
        <v>-0.003751</v>
      </c>
      <c r="F4" s="24">
        <v>-0.002083</v>
      </c>
      <c r="G4" s="34">
        <v>-0.011691</v>
      </c>
    </row>
    <row r="5" spans="1:7" ht="12.75" thickBot="1">
      <c r="A5" s="44" t="s">
        <v>13</v>
      </c>
      <c r="B5" s="45">
        <v>9.837638</v>
      </c>
      <c r="C5" s="46">
        <v>4.71188</v>
      </c>
      <c r="D5" s="46">
        <v>-1.614245</v>
      </c>
      <c r="E5" s="46">
        <v>-4.987014</v>
      </c>
      <c r="F5" s="47">
        <v>-7.223517</v>
      </c>
      <c r="G5" s="48">
        <v>5.590046</v>
      </c>
    </row>
    <row r="6" spans="1:7" ht="12.75" thickTop="1">
      <c r="A6" s="6" t="s">
        <v>14</v>
      </c>
      <c r="B6" s="39">
        <v>-69.6431</v>
      </c>
      <c r="C6" s="40">
        <v>72.23567</v>
      </c>
      <c r="D6" s="40">
        <v>21.44698</v>
      </c>
      <c r="E6" s="40">
        <v>-21.57432</v>
      </c>
      <c r="F6" s="41">
        <v>-54.502</v>
      </c>
      <c r="G6" s="42">
        <v>0.000175717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49">
        <v>3.931289</v>
      </c>
      <c r="C8" s="50">
        <v>5.68202</v>
      </c>
      <c r="D8" s="50">
        <v>4.034009</v>
      </c>
      <c r="E8" s="50">
        <v>3.038366</v>
      </c>
      <c r="F8" s="51">
        <v>-2.628309</v>
      </c>
      <c r="G8" s="35">
        <v>3.286077</v>
      </c>
    </row>
    <row r="9" spans="1:7" ht="12">
      <c r="A9" s="20" t="s">
        <v>17</v>
      </c>
      <c r="B9" s="29">
        <v>-0.2380841</v>
      </c>
      <c r="C9" s="14">
        <v>0.1553737</v>
      </c>
      <c r="D9" s="14">
        <v>-0.2515022</v>
      </c>
      <c r="E9" s="14">
        <v>0.1988706</v>
      </c>
      <c r="F9" s="25">
        <v>-0.9537935</v>
      </c>
      <c r="G9" s="35">
        <v>-0.1371014</v>
      </c>
    </row>
    <row r="10" spans="1:7" ht="12">
      <c r="A10" s="20" t="s">
        <v>18</v>
      </c>
      <c r="B10" s="29">
        <v>-1.389542</v>
      </c>
      <c r="C10" s="14">
        <v>-1.11774</v>
      </c>
      <c r="D10" s="14">
        <v>-0.9285886</v>
      </c>
      <c r="E10" s="14">
        <v>-0.3537082</v>
      </c>
      <c r="F10" s="25">
        <v>-0.8261849</v>
      </c>
      <c r="G10" s="35">
        <v>-0.8887742</v>
      </c>
    </row>
    <row r="11" spans="1:7" ht="12">
      <c r="A11" s="21" t="s">
        <v>19</v>
      </c>
      <c r="B11" s="31">
        <v>1.176629</v>
      </c>
      <c r="C11" s="16">
        <v>1.920367</v>
      </c>
      <c r="D11" s="16">
        <v>2.880569</v>
      </c>
      <c r="E11" s="16">
        <v>2.455299</v>
      </c>
      <c r="F11" s="27">
        <v>12.25808</v>
      </c>
      <c r="G11" s="37">
        <v>3.553694</v>
      </c>
    </row>
    <row r="12" spans="1:7" ht="12">
      <c r="A12" s="20" t="s">
        <v>20</v>
      </c>
      <c r="B12" s="29">
        <v>-0.1510862</v>
      </c>
      <c r="C12" s="14">
        <v>0.230624</v>
      </c>
      <c r="D12" s="14">
        <v>0.04106477</v>
      </c>
      <c r="E12" s="14">
        <v>0.2846441</v>
      </c>
      <c r="F12" s="25">
        <v>-0.1726105</v>
      </c>
      <c r="G12" s="35">
        <v>0.08896127</v>
      </c>
    </row>
    <row r="13" spans="1:7" ht="12">
      <c r="A13" s="20" t="s">
        <v>21</v>
      </c>
      <c r="B13" s="29">
        <v>-0.01777726</v>
      </c>
      <c r="C13" s="14">
        <v>-0.1061013</v>
      </c>
      <c r="D13" s="14">
        <v>-0.1616552</v>
      </c>
      <c r="E13" s="14">
        <v>-0.01796985</v>
      </c>
      <c r="F13" s="25">
        <v>-0.003684409</v>
      </c>
      <c r="G13" s="35">
        <v>-0.07179641</v>
      </c>
    </row>
    <row r="14" spans="1:7" ht="12">
      <c r="A14" s="20" t="s">
        <v>22</v>
      </c>
      <c r="B14" s="29">
        <v>-0.01530647</v>
      </c>
      <c r="C14" s="14">
        <v>-0.04078483</v>
      </c>
      <c r="D14" s="14">
        <v>-0.09424441</v>
      </c>
      <c r="E14" s="14">
        <v>-0.01887033</v>
      </c>
      <c r="F14" s="25">
        <v>0.06963924</v>
      </c>
      <c r="G14" s="35">
        <v>-0.02993225</v>
      </c>
    </row>
    <row r="15" spans="1:7" ht="12">
      <c r="A15" s="21" t="s">
        <v>23</v>
      </c>
      <c r="B15" s="31">
        <v>-0.4814686</v>
      </c>
      <c r="C15" s="16">
        <v>-0.09424376</v>
      </c>
      <c r="D15" s="16">
        <v>-0.05279909</v>
      </c>
      <c r="E15" s="16">
        <v>-0.04628924</v>
      </c>
      <c r="F15" s="27">
        <v>-0.4473099</v>
      </c>
      <c r="G15" s="37">
        <v>-0.1758967</v>
      </c>
    </row>
    <row r="16" spans="1:7" ht="12">
      <c r="A16" s="20" t="s">
        <v>24</v>
      </c>
      <c r="B16" s="29">
        <v>0.01250408</v>
      </c>
      <c r="C16" s="14">
        <v>0.00596195</v>
      </c>
      <c r="D16" s="14">
        <v>0.02445035</v>
      </c>
      <c r="E16" s="14">
        <v>0.02638413</v>
      </c>
      <c r="F16" s="25">
        <v>-0.02192999</v>
      </c>
      <c r="G16" s="35">
        <v>0.01254332</v>
      </c>
    </row>
    <row r="17" spans="1:7" ht="12">
      <c r="A17" s="20" t="s">
        <v>25</v>
      </c>
      <c r="B17" s="29">
        <v>-0.01248068</v>
      </c>
      <c r="C17" s="14">
        <v>-0.0119919</v>
      </c>
      <c r="D17" s="14">
        <v>0.0005234516</v>
      </c>
      <c r="E17" s="14">
        <v>0.009732204</v>
      </c>
      <c r="F17" s="25">
        <v>-0.0052018</v>
      </c>
      <c r="G17" s="35">
        <v>-0.00291657</v>
      </c>
    </row>
    <row r="18" spans="1:7" ht="12">
      <c r="A18" s="20" t="s">
        <v>26</v>
      </c>
      <c r="B18" s="29">
        <v>0.02132009</v>
      </c>
      <c r="C18" s="14">
        <v>-0.01067863</v>
      </c>
      <c r="D18" s="14">
        <v>0.01560519</v>
      </c>
      <c r="E18" s="14">
        <v>0.01086667</v>
      </c>
      <c r="F18" s="25">
        <v>0.01058741</v>
      </c>
      <c r="G18" s="35">
        <v>0.008297536</v>
      </c>
    </row>
    <row r="19" spans="1:7" ht="12">
      <c r="A19" s="21" t="s">
        <v>27</v>
      </c>
      <c r="B19" s="31">
        <v>-0.2083556</v>
      </c>
      <c r="C19" s="16">
        <v>-0.1887876</v>
      </c>
      <c r="D19" s="16">
        <v>-0.2065894</v>
      </c>
      <c r="E19" s="16">
        <v>-0.1960952</v>
      </c>
      <c r="F19" s="27">
        <v>-0.1620196</v>
      </c>
      <c r="G19" s="37">
        <v>-0.194081</v>
      </c>
    </row>
    <row r="20" spans="1:7" ht="12.75" thickBot="1">
      <c r="A20" s="44" t="s">
        <v>28</v>
      </c>
      <c r="B20" s="45">
        <v>0.002644967</v>
      </c>
      <c r="C20" s="46">
        <v>0.004646577</v>
      </c>
      <c r="D20" s="46">
        <v>0.003498562</v>
      </c>
      <c r="E20" s="46">
        <v>0.0003723</v>
      </c>
      <c r="F20" s="47">
        <v>-0.0003760013</v>
      </c>
      <c r="G20" s="48">
        <v>0.002381476</v>
      </c>
    </row>
    <row r="21" spans="1:7" ht="12.75" thickTop="1">
      <c r="A21" s="6" t="s">
        <v>29</v>
      </c>
      <c r="B21" s="39">
        <v>-113.5359</v>
      </c>
      <c r="C21" s="40">
        <v>54.9642</v>
      </c>
      <c r="D21" s="40">
        <v>72.78957</v>
      </c>
      <c r="E21" s="40">
        <v>7.242085</v>
      </c>
      <c r="F21" s="41">
        <v>-120.2031</v>
      </c>
      <c r="G21" s="43">
        <v>0.002008995</v>
      </c>
    </row>
    <row r="22" spans="1:7" ht="12">
      <c r="A22" s="20" t="s">
        <v>30</v>
      </c>
      <c r="B22" s="29">
        <v>196.7781</v>
      </c>
      <c r="C22" s="14">
        <v>94.24039</v>
      </c>
      <c r="D22" s="14">
        <v>-32.28502</v>
      </c>
      <c r="E22" s="14">
        <v>-99.74359</v>
      </c>
      <c r="F22" s="25">
        <v>-144.4804</v>
      </c>
      <c r="G22" s="36">
        <v>0</v>
      </c>
    </row>
    <row r="23" spans="1:7" ht="12">
      <c r="A23" s="20" t="s">
        <v>31</v>
      </c>
      <c r="B23" s="29">
        <v>-5.082561</v>
      </c>
      <c r="C23" s="14">
        <v>-2.680192</v>
      </c>
      <c r="D23" s="14">
        <v>0.6769291</v>
      </c>
      <c r="E23" s="14">
        <v>-1.081409</v>
      </c>
      <c r="F23" s="25">
        <v>7.769935</v>
      </c>
      <c r="G23" s="35">
        <v>-0.4392048</v>
      </c>
    </row>
    <row r="24" spans="1:7" ht="12">
      <c r="A24" s="20" t="s">
        <v>32</v>
      </c>
      <c r="B24" s="29">
        <v>-0.4472669</v>
      </c>
      <c r="C24" s="14">
        <v>0.533259</v>
      </c>
      <c r="D24" s="14">
        <v>-0.05108973</v>
      </c>
      <c r="E24" s="14">
        <v>3.020581</v>
      </c>
      <c r="F24" s="25">
        <v>1.707597</v>
      </c>
      <c r="G24" s="35">
        <v>1.006275</v>
      </c>
    </row>
    <row r="25" spans="1:7" ht="12">
      <c r="A25" s="20" t="s">
        <v>33</v>
      </c>
      <c r="B25" s="29">
        <v>-1.581518</v>
      </c>
      <c r="C25" s="14">
        <v>-1.327799</v>
      </c>
      <c r="D25" s="14">
        <v>0.8788882</v>
      </c>
      <c r="E25" s="14">
        <v>-0.4452736</v>
      </c>
      <c r="F25" s="25">
        <v>-2.096313</v>
      </c>
      <c r="G25" s="35">
        <v>-0.7240194</v>
      </c>
    </row>
    <row r="26" spans="1:7" ht="12">
      <c r="A26" s="21" t="s">
        <v>34</v>
      </c>
      <c r="B26" s="31">
        <v>1.208647</v>
      </c>
      <c r="C26" s="16">
        <v>0.3059265</v>
      </c>
      <c r="D26" s="16">
        <v>0.06903987</v>
      </c>
      <c r="E26" s="16">
        <v>0.3698052</v>
      </c>
      <c r="F26" s="27">
        <v>1.751916</v>
      </c>
      <c r="G26" s="37">
        <v>0.5879691</v>
      </c>
    </row>
    <row r="27" spans="1:7" ht="12">
      <c r="A27" s="20" t="s">
        <v>35</v>
      </c>
      <c r="B27" s="29">
        <v>0.09599276</v>
      </c>
      <c r="C27" s="14">
        <v>0.5374177</v>
      </c>
      <c r="D27" s="14">
        <v>-0.0009328433</v>
      </c>
      <c r="E27" s="14">
        <v>0.0839853</v>
      </c>
      <c r="F27" s="25">
        <v>0.3065853</v>
      </c>
      <c r="G27" s="35">
        <v>0.2041563</v>
      </c>
    </row>
    <row r="28" spans="1:7" ht="12">
      <c r="A28" s="20" t="s">
        <v>36</v>
      </c>
      <c r="B28" s="29">
        <v>0.2202329</v>
      </c>
      <c r="C28" s="14">
        <v>0.4289585</v>
      </c>
      <c r="D28" s="14">
        <v>0.3312375</v>
      </c>
      <c r="E28" s="14">
        <v>0.3433192</v>
      </c>
      <c r="F28" s="25">
        <v>0.1740648</v>
      </c>
      <c r="G28" s="35">
        <v>0.3206135</v>
      </c>
    </row>
    <row r="29" spans="1:7" ht="12">
      <c r="A29" s="20" t="s">
        <v>37</v>
      </c>
      <c r="B29" s="29">
        <v>0.08381854</v>
      </c>
      <c r="C29" s="14">
        <v>-0.007627494</v>
      </c>
      <c r="D29" s="14">
        <v>0.07283487</v>
      </c>
      <c r="E29" s="14">
        <v>0.1290394</v>
      </c>
      <c r="F29" s="25">
        <v>-0.03780173</v>
      </c>
      <c r="G29" s="35">
        <v>0.05380116</v>
      </c>
    </row>
    <row r="30" spans="1:7" ht="12">
      <c r="A30" s="21" t="s">
        <v>38</v>
      </c>
      <c r="B30" s="31">
        <v>0.1465846</v>
      </c>
      <c r="C30" s="16">
        <v>0.07672492</v>
      </c>
      <c r="D30" s="16">
        <v>0.005860704</v>
      </c>
      <c r="E30" s="16">
        <v>0.07524892</v>
      </c>
      <c r="F30" s="27">
        <v>0.2605029</v>
      </c>
      <c r="G30" s="37">
        <v>0.09398529</v>
      </c>
    </row>
    <row r="31" spans="1:7" ht="12">
      <c r="A31" s="20" t="s">
        <v>39</v>
      </c>
      <c r="B31" s="29">
        <v>0.04234996</v>
      </c>
      <c r="C31" s="14">
        <v>0.04664562</v>
      </c>
      <c r="D31" s="14">
        <v>0.004047332</v>
      </c>
      <c r="E31" s="14">
        <v>0.04643299</v>
      </c>
      <c r="F31" s="25">
        <v>0.02374642</v>
      </c>
      <c r="G31" s="35">
        <v>0.03266686</v>
      </c>
    </row>
    <row r="32" spans="1:7" ht="12">
      <c r="A32" s="20" t="s">
        <v>40</v>
      </c>
      <c r="B32" s="29">
        <v>0.008137657</v>
      </c>
      <c r="C32" s="14">
        <v>0.06289535</v>
      </c>
      <c r="D32" s="14">
        <v>0.05415603</v>
      </c>
      <c r="E32" s="14">
        <v>0.03053514</v>
      </c>
      <c r="F32" s="25">
        <v>0.01793366</v>
      </c>
      <c r="G32" s="35">
        <v>0.03908251</v>
      </c>
    </row>
    <row r="33" spans="1:7" ht="12">
      <c r="A33" s="20" t="s">
        <v>41</v>
      </c>
      <c r="B33" s="29">
        <v>0.07944188</v>
      </c>
      <c r="C33" s="14">
        <v>0.04639851</v>
      </c>
      <c r="D33" s="14">
        <v>0.01411851</v>
      </c>
      <c r="E33" s="14">
        <v>0.05131061</v>
      </c>
      <c r="F33" s="25">
        <v>0.04888257</v>
      </c>
      <c r="G33" s="35">
        <v>0.04492525</v>
      </c>
    </row>
    <row r="34" spans="1:7" ht="12">
      <c r="A34" s="21" t="s">
        <v>42</v>
      </c>
      <c r="B34" s="31">
        <v>-0.02121597</v>
      </c>
      <c r="C34" s="16">
        <v>-0.01054811</v>
      </c>
      <c r="D34" s="16">
        <v>0.003358969</v>
      </c>
      <c r="E34" s="16">
        <v>0.01817169</v>
      </c>
      <c r="F34" s="27">
        <v>-0.01107763</v>
      </c>
      <c r="G34" s="37">
        <v>-0.001897312</v>
      </c>
    </row>
    <row r="35" spans="1:7" ht="12.75" thickBot="1">
      <c r="A35" s="22" t="s">
        <v>43</v>
      </c>
      <c r="B35" s="32">
        <v>0.003674014</v>
      </c>
      <c r="C35" s="17">
        <v>-0.007321584</v>
      </c>
      <c r="D35" s="17">
        <v>0.001142557</v>
      </c>
      <c r="E35" s="17">
        <v>-0.00243889</v>
      </c>
      <c r="F35" s="28">
        <v>-0.002016942</v>
      </c>
      <c r="G35" s="38">
        <v>-0.001812314</v>
      </c>
    </row>
    <row r="36" spans="1:7" ht="12">
      <c r="A36" s="4" t="s">
        <v>44</v>
      </c>
      <c r="B36" s="3">
        <v>23.84033</v>
      </c>
      <c r="C36" s="3">
        <v>23.84644</v>
      </c>
      <c r="D36" s="3">
        <v>23.8617</v>
      </c>
      <c r="E36" s="3">
        <v>23.87085</v>
      </c>
      <c r="F36" s="3">
        <v>23.88916</v>
      </c>
      <c r="G36" s="3"/>
    </row>
    <row r="37" spans="1:6" ht="12">
      <c r="A37" s="4" t="s">
        <v>45</v>
      </c>
      <c r="B37" s="2">
        <v>0.1902262</v>
      </c>
      <c r="C37" s="2">
        <v>0.1627604</v>
      </c>
      <c r="D37" s="2">
        <v>0.1536051</v>
      </c>
      <c r="E37" s="2">
        <v>0.1490275</v>
      </c>
      <c r="F37" s="2">
        <v>0.1464844</v>
      </c>
    </row>
    <row r="38" spans="1:7" ht="12">
      <c r="A38" s="4" t="s">
        <v>52</v>
      </c>
      <c r="B38" s="2">
        <v>0.000122144</v>
      </c>
      <c r="C38" s="2">
        <v>-0.0001236702</v>
      </c>
      <c r="D38" s="2">
        <v>-3.605999E-05</v>
      </c>
      <c r="E38" s="2">
        <v>3.679549E-05</v>
      </c>
      <c r="F38" s="2">
        <v>8.96823E-05</v>
      </c>
      <c r="G38" s="2">
        <v>0.0001641577</v>
      </c>
    </row>
    <row r="39" spans="1:7" ht="12.75" thickBot="1">
      <c r="A39" s="4" t="s">
        <v>53</v>
      </c>
      <c r="B39" s="2">
        <v>0.0001906074</v>
      </c>
      <c r="C39" s="2">
        <v>-9.227367E-05</v>
      </c>
      <c r="D39" s="2">
        <v>-0.0001238587</v>
      </c>
      <c r="E39" s="2">
        <v>-1.194453E-05</v>
      </c>
      <c r="F39" s="2">
        <v>0.000205641</v>
      </c>
      <c r="G39" s="2">
        <v>0.000339753</v>
      </c>
    </row>
    <row r="40" spans="2:5" ht="12.75" thickBot="1">
      <c r="B40" s="7" t="s">
        <v>46</v>
      </c>
      <c r="C40" s="8">
        <v>-0.003751</v>
      </c>
      <c r="D40" s="18" t="s">
        <v>47</v>
      </c>
      <c r="E40" s="9">
        <v>3.116916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0.003752</v>
      </c>
      <c r="D4">
        <v>0.00375</v>
      </c>
      <c r="E4">
        <v>0.003751</v>
      </c>
      <c r="F4">
        <v>0.002083</v>
      </c>
      <c r="G4">
        <v>0.011691</v>
      </c>
    </row>
    <row r="5" spans="1:7" ht="12.75">
      <c r="A5" t="s">
        <v>13</v>
      </c>
      <c r="B5">
        <v>9.837638</v>
      </c>
      <c r="C5">
        <v>4.71188</v>
      </c>
      <c r="D5">
        <v>-1.614245</v>
      </c>
      <c r="E5">
        <v>-4.987014</v>
      </c>
      <c r="F5">
        <v>-7.223517</v>
      </c>
      <c r="G5">
        <v>5.590046</v>
      </c>
    </row>
    <row r="6" spans="1:7" ht="12.75">
      <c r="A6" t="s">
        <v>14</v>
      </c>
      <c r="B6" s="52">
        <v>-69.6431</v>
      </c>
      <c r="C6" s="52">
        <v>72.23567</v>
      </c>
      <c r="D6" s="52">
        <v>21.44698</v>
      </c>
      <c r="E6" s="52">
        <v>-21.57432</v>
      </c>
      <c r="F6" s="52">
        <v>-54.502</v>
      </c>
      <c r="G6" s="52">
        <v>0.000175717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3.931289</v>
      </c>
      <c r="C8" s="52">
        <v>5.68202</v>
      </c>
      <c r="D8" s="52">
        <v>4.034009</v>
      </c>
      <c r="E8" s="52">
        <v>3.038366</v>
      </c>
      <c r="F8" s="52">
        <v>-2.628309</v>
      </c>
      <c r="G8" s="52">
        <v>3.286077</v>
      </c>
    </row>
    <row r="9" spans="1:7" ht="12.75">
      <c r="A9" t="s">
        <v>17</v>
      </c>
      <c r="B9" s="52">
        <v>-0.2380841</v>
      </c>
      <c r="C9" s="52">
        <v>0.1553737</v>
      </c>
      <c r="D9" s="52">
        <v>-0.2515022</v>
      </c>
      <c r="E9" s="52">
        <v>0.1988706</v>
      </c>
      <c r="F9" s="52">
        <v>-0.9537935</v>
      </c>
      <c r="G9" s="52">
        <v>-0.1371014</v>
      </c>
    </row>
    <row r="10" spans="1:7" ht="12.75">
      <c r="A10" t="s">
        <v>18</v>
      </c>
      <c r="B10" s="52">
        <v>-1.389542</v>
      </c>
      <c r="C10" s="52">
        <v>-1.11774</v>
      </c>
      <c r="D10" s="52">
        <v>-0.9285886</v>
      </c>
      <c r="E10" s="52">
        <v>-0.3537082</v>
      </c>
      <c r="F10" s="52">
        <v>-0.8261849</v>
      </c>
      <c r="G10" s="52">
        <v>-0.8887742</v>
      </c>
    </row>
    <row r="11" spans="1:7" ht="12.75">
      <c r="A11" t="s">
        <v>19</v>
      </c>
      <c r="B11" s="52">
        <v>1.176629</v>
      </c>
      <c r="C11" s="52">
        <v>1.920367</v>
      </c>
      <c r="D11" s="52">
        <v>2.880569</v>
      </c>
      <c r="E11" s="52">
        <v>2.455299</v>
      </c>
      <c r="F11" s="52">
        <v>12.25808</v>
      </c>
      <c r="G11" s="52">
        <v>3.553694</v>
      </c>
    </row>
    <row r="12" spans="1:7" ht="12.75">
      <c r="A12" t="s">
        <v>20</v>
      </c>
      <c r="B12" s="52">
        <v>-0.1510862</v>
      </c>
      <c r="C12" s="52">
        <v>0.230624</v>
      </c>
      <c r="D12" s="52">
        <v>0.04106477</v>
      </c>
      <c r="E12" s="52">
        <v>0.2846441</v>
      </c>
      <c r="F12" s="52">
        <v>-0.1726105</v>
      </c>
      <c r="G12" s="52">
        <v>0.08896127</v>
      </c>
    </row>
    <row r="13" spans="1:7" ht="12.75">
      <c r="A13" t="s">
        <v>21</v>
      </c>
      <c r="B13" s="52">
        <v>-0.01777726</v>
      </c>
      <c r="C13" s="52">
        <v>-0.1061013</v>
      </c>
      <c r="D13" s="52">
        <v>-0.1616552</v>
      </c>
      <c r="E13" s="52">
        <v>-0.01796985</v>
      </c>
      <c r="F13" s="52">
        <v>-0.003684409</v>
      </c>
      <c r="G13" s="52">
        <v>-0.07179641</v>
      </c>
    </row>
    <row r="14" spans="1:7" ht="12.75">
      <c r="A14" t="s">
        <v>22</v>
      </c>
      <c r="B14" s="52">
        <v>-0.01530647</v>
      </c>
      <c r="C14" s="52">
        <v>-0.04078483</v>
      </c>
      <c r="D14" s="52">
        <v>-0.09424441</v>
      </c>
      <c r="E14" s="52">
        <v>-0.01887033</v>
      </c>
      <c r="F14" s="52">
        <v>0.06963924</v>
      </c>
      <c r="G14" s="52">
        <v>-0.02993225</v>
      </c>
    </row>
    <row r="15" spans="1:7" ht="12.75">
      <c r="A15" t="s">
        <v>23</v>
      </c>
      <c r="B15" s="52">
        <v>-0.4814686</v>
      </c>
      <c r="C15" s="52">
        <v>-0.09424376</v>
      </c>
      <c r="D15" s="52">
        <v>-0.05279909</v>
      </c>
      <c r="E15" s="52">
        <v>-0.04628924</v>
      </c>
      <c r="F15" s="52">
        <v>-0.4473099</v>
      </c>
      <c r="G15" s="52">
        <v>-0.1758967</v>
      </c>
    </row>
    <row r="16" spans="1:7" ht="12.75">
      <c r="A16" t="s">
        <v>24</v>
      </c>
      <c r="B16" s="52">
        <v>0.01250408</v>
      </c>
      <c r="C16" s="52">
        <v>0.00596195</v>
      </c>
      <c r="D16" s="52">
        <v>0.02445035</v>
      </c>
      <c r="E16" s="52">
        <v>0.02638413</v>
      </c>
      <c r="F16" s="52">
        <v>-0.02192999</v>
      </c>
      <c r="G16" s="52">
        <v>0.01254332</v>
      </c>
    </row>
    <row r="17" spans="1:7" ht="12.75">
      <c r="A17" t="s">
        <v>25</v>
      </c>
      <c r="B17" s="52">
        <v>-0.01248068</v>
      </c>
      <c r="C17" s="52">
        <v>-0.0119919</v>
      </c>
      <c r="D17" s="52">
        <v>0.0005234516</v>
      </c>
      <c r="E17" s="52">
        <v>0.009732204</v>
      </c>
      <c r="F17" s="52">
        <v>-0.0052018</v>
      </c>
      <c r="G17" s="52">
        <v>-0.00291657</v>
      </c>
    </row>
    <row r="18" spans="1:7" ht="12.75">
      <c r="A18" t="s">
        <v>26</v>
      </c>
      <c r="B18" s="52">
        <v>0.02132009</v>
      </c>
      <c r="C18" s="52">
        <v>-0.01067863</v>
      </c>
      <c r="D18" s="52">
        <v>0.01560519</v>
      </c>
      <c r="E18" s="52">
        <v>0.01086667</v>
      </c>
      <c r="F18" s="52">
        <v>0.01058741</v>
      </c>
      <c r="G18" s="52">
        <v>0.008297536</v>
      </c>
    </row>
    <row r="19" spans="1:7" ht="12.75">
      <c r="A19" t="s">
        <v>27</v>
      </c>
      <c r="B19" s="52">
        <v>-0.2083556</v>
      </c>
      <c r="C19" s="52">
        <v>-0.1887876</v>
      </c>
      <c r="D19" s="52">
        <v>-0.2065894</v>
      </c>
      <c r="E19" s="52">
        <v>-0.1960952</v>
      </c>
      <c r="F19" s="52">
        <v>-0.1620196</v>
      </c>
      <c r="G19" s="52">
        <v>-0.194081</v>
      </c>
    </row>
    <row r="20" spans="1:7" ht="12.75">
      <c r="A20" t="s">
        <v>28</v>
      </c>
      <c r="B20" s="52">
        <v>0.002644967</v>
      </c>
      <c r="C20" s="52">
        <v>0.004646577</v>
      </c>
      <c r="D20" s="52">
        <v>0.003498562</v>
      </c>
      <c r="E20" s="52">
        <v>0.0003723</v>
      </c>
      <c r="F20" s="52">
        <v>-0.0003760013</v>
      </c>
      <c r="G20" s="52">
        <v>0.002381476</v>
      </c>
    </row>
    <row r="21" spans="1:7" ht="12.75">
      <c r="A21" t="s">
        <v>29</v>
      </c>
      <c r="B21" s="52">
        <v>-113.5359</v>
      </c>
      <c r="C21" s="52">
        <v>54.9642</v>
      </c>
      <c r="D21" s="52">
        <v>72.78957</v>
      </c>
      <c r="E21" s="52">
        <v>7.242085</v>
      </c>
      <c r="F21" s="52">
        <v>-120.2031</v>
      </c>
      <c r="G21" s="52">
        <v>0.002008995</v>
      </c>
    </row>
    <row r="22" spans="1:7" ht="12.75">
      <c r="A22" t="s">
        <v>30</v>
      </c>
      <c r="B22" s="52">
        <v>196.7781</v>
      </c>
      <c r="C22" s="52">
        <v>94.24039</v>
      </c>
      <c r="D22" s="52">
        <v>-32.28502</v>
      </c>
      <c r="E22" s="52">
        <v>-99.74359</v>
      </c>
      <c r="F22" s="52">
        <v>-144.4804</v>
      </c>
      <c r="G22" s="52">
        <v>0</v>
      </c>
    </row>
    <row r="23" spans="1:7" ht="12.75">
      <c r="A23" t="s">
        <v>31</v>
      </c>
      <c r="B23" s="52">
        <v>-5.082561</v>
      </c>
      <c r="C23" s="52">
        <v>-2.680192</v>
      </c>
      <c r="D23" s="52">
        <v>0.6769291</v>
      </c>
      <c r="E23" s="52">
        <v>-1.081409</v>
      </c>
      <c r="F23" s="52">
        <v>7.769935</v>
      </c>
      <c r="G23" s="52">
        <v>-0.4392048</v>
      </c>
    </row>
    <row r="24" spans="1:7" ht="12.75">
      <c r="A24" t="s">
        <v>32</v>
      </c>
      <c r="B24" s="52">
        <v>-0.4472669</v>
      </c>
      <c r="C24" s="52">
        <v>0.533259</v>
      </c>
      <c r="D24" s="52">
        <v>-0.05108973</v>
      </c>
      <c r="E24" s="52">
        <v>3.020581</v>
      </c>
      <c r="F24" s="52">
        <v>1.707597</v>
      </c>
      <c r="G24" s="52">
        <v>1.006275</v>
      </c>
    </row>
    <row r="25" spans="1:7" ht="12.75">
      <c r="A25" t="s">
        <v>33</v>
      </c>
      <c r="B25" s="52">
        <v>-1.581518</v>
      </c>
      <c r="C25" s="52">
        <v>-1.327799</v>
      </c>
      <c r="D25" s="52">
        <v>0.8788882</v>
      </c>
      <c r="E25" s="52">
        <v>-0.4452736</v>
      </c>
      <c r="F25" s="52">
        <v>-2.096313</v>
      </c>
      <c r="G25" s="52">
        <v>-0.7240194</v>
      </c>
    </row>
    <row r="26" spans="1:7" ht="12.75">
      <c r="A26" t="s">
        <v>34</v>
      </c>
      <c r="B26" s="52">
        <v>1.208647</v>
      </c>
      <c r="C26" s="52">
        <v>0.3059265</v>
      </c>
      <c r="D26" s="52">
        <v>0.06903987</v>
      </c>
      <c r="E26" s="52">
        <v>0.3698052</v>
      </c>
      <c r="F26" s="52">
        <v>1.751916</v>
      </c>
      <c r="G26" s="52">
        <v>0.5879691</v>
      </c>
    </row>
    <row r="27" spans="1:7" ht="12.75">
      <c r="A27" t="s">
        <v>35</v>
      </c>
      <c r="B27" s="52">
        <v>0.09599276</v>
      </c>
      <c r="C27" s="52">
        <v>0.5374177</v>
      </c>
      <c r="D27" s="52">
        <v>-0.0009328433</v>
      </c>
      <c r="E27" s="52">
        <v>0.0839853</v>
      </c>
      <c r="F27" s="52">
        <v>0.3065853</v>
      </c>
      <c r="G27" s="52">
        <v>0.2041563</v>
      </c>
    </row>
    <row r="28" spans="1:7" ht="12.75">
      <c r="A28" t="s">
        <v>36</v>
      </c>
      <c r="B28" s="52">
        <v>0.2202329</v>
      </c>
      <c r="C28" s="52">
        <v>0.4289585</v>
      </c>
      <c r="D28" s="52">
        <v>0.3312375</v>
      </c>
      <c r="E28" s="52">
        <v>0.3433192</v>
      </c>
      <c r="F28" s="52">
        <v>0.1740648</v>
      </c>
      <c r="G28" s="52">
        <v>0.3206135</v>
      </c>
    </row>
    <row r="29" spans="1:7" ht="12.75">
      <c r="A29" t="s">
        <v>37</v>
      </c>
      <c r="B29" s="52">
        <v>0.08381854</v>
      </c>
      <c r="C29" s="52">
        <v>-0.007627494</v>
      </c>
      <c r="D29" s="52">
        <v>0.07283487</v>
      </c>
      <c r="E29" s="52">
        <v>0.1290394</v>
      </c>
      <c r="F29" s="52">
        <v>-0.03780173</v>
      </c>
      <c r="G29" s="52">
        <v>0.05380116</v>
      </c>
    </row>
    <row r="30" spans="1:7" ht="12.75">
      <c r="A30" t="s">
        <v>38</v>
      </c>
      <c r="B30" s="52">
        <v>0.1465846</v>
      </c>
      <c r="C30" s="52">
        <v>0.07672492</v>
      </c>
      <c r="D30" s="52">
        <v>0.005860704</v>
      </c>
      <c r="E30" s="52">
        <v>0.07524892</v>
      </c>
      <c r="F30" s="52">
        <v>0.2605029</v>
      </c>
      <c r="G30" s="52">
        <v>0.09398529</v>
      </c>
    </row>
    <row r="31" spans="1:7" ht="12.75">
      <c r="A31" t="s">
        <v>39</v>
      </c>
      <c r="B31" s="52">
        <v>0.04234996</v>
      </c>
      <c r="C31" s="52">
        <v>0.04664562</v>
      </c>
      <c r="D31" s="52">
        <v>0.004047332</v>
      </c>
      <c r="E31" s="52">
        <v>0.04643299</v>
      </c>
      <c r="F31" s="52">
        <v>0.02374642</v>
      </c>
      <c r="G31" s="52">
        <v>0.03266686</v>
      </c>
    </row>
    <row r="32" spans="1:7" ht="12.75">
      <c r="A32" t="s">
        <v>40</v>
      </c>
      <c r="B32" s="52">
        <v>0.008137657</v>
      </c>
      <c r="C32" s="52">
        <v>0.06289535</v>
      </c>
      <c r="D32" s="52">
        <v>0.05415603</v>
      </c>
      <c r="E32" s="52">
        <v>0.03053514</v>
      </c>
      <c r="F32" s="52">
        <v>0.01793366</v>
      </c>
      <c r="G32" s="52">
        <v>0.03908251</v>
      </c>
    </row>
    <row r="33" spans="1:7" ht="12.75">
      <c r="A33" t="s">
        <v>41</v>
      </c>
      <c r="B33" s="52">
        <v>0.07944188</v>
      </c>
      <c r="C33" s="52">
        <v>0.04639851</v>
      </c>
      <c r="D33" s="52">
        <v>0.01411851</v>
      </c>
      <c r="E33" s="52">
        <v>0.05131061</v>
      </c>
      <c r="F33" s="52">
        <v>0.04888257</v>
      </c>
      <c r="G33" s="52">
        <v>0.04492525</v>
      </c>
    </row>
    <row r="34" spans="1:7" ht="12.75">
      <c r="A34" t="s">
        <v>42</v>
      </c>
      <c r="B34" s="52">
        <v>-0.02121597</v>
      </c>
      <c r="C34" s="52">
        <v>-0.01054811</v>
      </c>
      <c r="D34" s="52">
        <v>0.003358969</v>
      </c>
      <c r="E34" s="52">
        <v>0.01817169</v>
      </c>
      <c r="F34" s="52">
        <v>-0.01107763</v>
      </c>
      <c r="G34" s="52">
        <v>-0.001897312</v>
      </c>
    </row>
    <row r="35" spans="1:7" ht="12.75">
      <c r="A35" t="s">
        <v>43</v>
      </c>
      <c r="B35" s="52">
        <v>0.003674014</v>
      </c>
      <c r="C35" s="52">
        <v>-0.007321584</v>
      </c>
      <c r="D35" s="52">
        <v>0.001142557</v>
      </c>
      <c r="E35" s="52">
        <v>-0.00243889</v>
      </c>
      <c r="F35" s="52">
        <v>-0.002016942</v>
      </c>
      <c r="G35" s="52">
        <v>-0.001812314</v>
      </c>
    </row>
    <row r="36" spans="1:6" ht="12.75">
      <c r="A36" t="s">
        <v>44</v>
      </c>
      <c r="B36" s="52">
        <v>23.84033</v>
      </c>
      <c r="C36" s="52">
        <v>23.84644</v>
      </c>
      <c r="D36" s="52">
        <v>23.8617</v>
      </c>
      <c r="E36" s="52">
        <v>23.87085</v>
      </c>
      <c r="F36" s="52">
        <v>23.88916</v>
      </c>
    </row>
    <row r="37" spans="1:6" ht="12.75">
      <c r="A37" t="s">
        <v>45</v>
      </c>
      <c r="B37" s="52">
        <v>0.1902262</v>
      </c>
      <c r="C37" s="52">
        <v>0.1627604</v>
      </c>
      <c r="D37" s="52">
        <v>0.1536051</v>
      </c>
      <c r="E37" s="52">
        <v>0.1490275</v>
      </c>
      <c r="F37" s="52">
        <v>0.1464844</v>
      </c>
    </row>
    <row r="38" spans="1:7" ht="12.75">
      <c r="A38" t="s">
        <v>54</v>
      </c>
      <c r="B38" s="52">
        <v>0.000122144</v>
      </c>
      <c r="C38" s="52">
        <v>-0.0001236702</v>
      </c>
      <c r="D38" s="52">
        <v>-3.605999E-05</v>
      </c>
      <c r="E38" s="52">
        <v>3.679549E-05</v>
      </c>
      <c r="F38" s="52">
        <v>8.96823E-05</v>
      </c>
      <c r="G38" s="52">
        <v>0.0001641577</v>
      </c>
    </row>
    <row r="39" spans="1:7" ht="12.75">
      <c r="A39" t="s">
        <v>55</v>
      </c>
      <c r="B39" s="52">
        <v>0.0001906074</v>
      </c>
      <c r="C39" s="52">
        <v>-9.227367E-05</v>
      </c>
      <c r="D39" s="52">
        <v>-0.0001238587</v>
      </c>
      <c r="E39" s="52">
        <v>-1.194453E-05</v>
      </c>
      <c r="F39" s="52">
        <v>0.000205641</v>
      </c>
      <c r="G39" s="52">
        <v>0.000339753</v>
      </c>
    </row>
    <row r="40" spans="2:5" ht="12.75">
      <c r="B40" t="s">
        <v>46</v>
      </c>
      <c r="C40">
        <v>-0.003751</v>
      </c>
      <c r="D40" t="s">
        <v>47</v>
      </c>
      <c r="E40">
        <v>3.116916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0.00012214400823674085</v>
      </c>
      <c r="C50">
        <f>-0.017/(C7*C7+C22*C22)*(C21*C22+C6*C7)</f>
        <v>-0.0001236702296358475</v>
      </c>
      <c r="D50">
        <f>-0.017/(D7*D7+D22*D22)*(D21*D22+D6*D7)</f>
        <v>-3.605998797567488E-05</v>
      </c>
      <c r="E50">
        <f>-0.017/(E7*E7+E22*E22)*(E21*E22+E6*E7)</f>
        <v>3.6795483061649345E-05</v>
      </c>
      <c r="F50">
        <f>-0.017/(F7*F7+F22*F22)*(F21*F22+F6*F7)</f>
        <v>8.968229055837403E-05</v>
      </c>
      <c r="G50">
        <f>(B50*B$4+C50*C$4+D50*D$4+E50*E$4+F50*F$4)/SUM(B$4:F$4)</f>
        <v>6.588097419728613E-08</v>
      </c>
    </row>
    <row r="51" spans="1:7" ht="12.75">
      <c r="A51" t="s">
        <v>58</v>
      </c>
      <c r="B51">
        <f>-0.017/(B7*B7+B22*B22)*(B21*B7-B6*B22)</f>
        <v>0.000190607503413279</v>
      </c>
      <c r="C51">
        <f>-0.017/(C7*C7+C22*C22)*(C21*C7-C6*C22)</f>
        <v>-9.227366693277282E-05</v>
      </c>
      <c r="D51">
        <f>-0.017/(D7*D7+D22*D22)*(D21*D7-D6*D22)</f>
        <v>-0.00012385868874329945</v>
      </c>
      <c r="E51">
        <f>-0.017/(E7*E7+E22*E22)*(E21*E7-E6*E22)</f>
        <v>-1.194453314236469E-05</v>
      </c>
      <c r="F51">
        <f>-0.017/(F7*F7+F22*F22)*(F21*F7-F6*F22)</f>
        <v>0.00020564100332127902</v>
      </c>
      <c r="G51">
        <f>(B51*B$4+C51*C$4+D51*D$4+E51*E$4+F51*F$4)/SUM(B$4:F$4)</f>
        <v>1.722343133231957E-07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10000.17046560696</v>
      </c>
      <c r="C62">
        <f>C7+(2/0.017)*(C8*C50-C23*C51)</f>
        <v>9999.888234369162</v>
      </c>
      <c r="D62">
        <f>D7+(2/0.017)*(D8*D50-D23*D51)</f>
        <v>9999.992750262902</v>
      </c>
      <c r="E62">
        <f>E7+(2/0.017)*(E8*E50-E23*E51)</f>
        <v>10000.011633084594</v>
      </c>
      <c r="F62">
        <f>F7+(2/0.017)*(F8*F50-F23*F51)</f>
        <v>9999.78429058817</v>
      </c>
    </row>
    <row r="63" spans="1:6" ht="12.75">
      <c r="A63" t="s">
        <v>66</v>
      </c>
      <c r="B63">
        <f>B8+(3/0.017)*(B9*B50-B24*B51)</f>
        <v>3.9412016848641693</v>
      </c>
      <c r="C63">
        <f>C8+(3/0.017)*(C9*C50-C24*C51)</f>
        <v>5.687312469799387</v>
      </c>
      <c r="D63">
        <f>D8+(3/0.017)*(D9*D50-D24*D51)</f>
        <v>4.034492751648554</v>
      </c>
      <c r="E63">
        <f>E8+(3/0.017)*(E9*E50-E24*E51)</f>
        <v>3.0460242887630806</v>
      </c>
      <c r="F63">
        <f>F8+(3/0.017)*(F9*F50-F24*F51)</f>
        <v>-2.705372002261428</v>
      </c>
    </row>
    <row r="64" spans="1:6" ht="12.75">
      <c r="A64" t="s">
        <v>67</v>
      </c>
      <c r="B64">
        <f>B9+(4/0.017)*(B10*B50-B25*B51)</f>
        <v>-0.20708998986120827</v>
      </c>
      <c r="C64">
        <f>C9+(4/0.017)*(C10*C50-C25*C51)</f>
        <v>0.1590702364220008</v>
      </c>
      <c r="D64">
        <f>D9+(4/0.017)*(D10*D50-D25*D51)</f>
        <v>-0.21800976852839826</v>
      </c>
      <c r="E64">
        <f>E9+(4/0.017)*(E10*E50-E25*E51)</f>
        <v>0.19455684721070907</v>
      </c>
      <c r="F64">
        <f>F9+(4/0.017)*(F10*F50-F25*F51)</f>
        <v>-0.8697949695673649</v>
      </c>
    </row>
    <row r="65" spans="1:6" ht="12.75">
      <c r="A65" t="s">
        <v>68</v>
      </c>
      <c r="B65">
        <f>B10+(5/0.017)*(B11*B50-B26*B51)</f>
        <v>-1.4150299426206945</v>
      </c>
      <c r="C65">
        <f>C10+(5/0.017)*(C11*C50-C26*C51)</f>
        <v>-1.1792880199729985</v>
      </c>
      <c r="D65">
        <f>D10+(5/0.017)*(D11*D50-D26*D51)</f>
        <v>-0.9566245105099688</v>
      </c>
      <c r="E65">
        <f>E10+(5/0.017)*(E11*E50-E26*E51)</f>
        <v>-0.325837299048999</v>
      </c>
      <c r="F65">
        <f>F10+(5/0.017)*(F11*F50-F26*F51)</f>
        <v>-0.6088122740372965</v>
      </c>
    </row>
    <row r="66" spans="1:6" ht="12.75">
      <c r="A66" t="s">
        <v>69</v>
      </c>
      <c r="B66">
        <f>B11+(6/0.017)*(B12*B50-B27*B51)</f>
        <v>1.1636579831576677</v>
      </c>
      <c r="C66">
        <f>C11+(6/0.017)*(C12*C50-C27*C51)</f>
        <v>1.9278028278167196</v>
      </c>
      <c r="D66">
        <f>D11+(6/0.017)*(D12*D50-D27*D51)</f>
        <v>2.8800055873434007</v>
      </c>
      <c r="E66">
        <f>E11+(6/0.017)*(E12*E50-E27*E51)</f>
        <v>2.4593496290680483</v>
      </c>
      <c r="F66">
        <f>F11+(6/0.017)*(F12*F50-F27*F51)</f>
        <v>12.230364724572947</v>
      </c>
    </row>
    <row r="67" spans="1:6" ht="12.75">
      <c r="A67" t="s">
        <v>70</v>
      </c>
      <c r="B67">
        <f>B12+(7/0.017)*(B13*B50-B28*B51)</f>
        <v>-0.16926537665954888</v>
      </c>
      <c r="C67">
        <f>C12+(7/0.017)*(C13*C50-C28*C51)</f>
        <v>0.2523252953675592</v>
      </c>
      <c r="D67">
        <f>D12+(7/0.017)*(D13*D50-D28*D51)</f>
        <v>0.060358386992099874</v>
      </c>
      <c r="E67">
        <f>E12+(7/0.017)*(E13*E50-E28*E51)</f>
        <v>0.28606039692709434</v>
      </c>
      <c r="F67">
        <f>F12+(7/0.017)*(F13*F50-F28*F51)</f>
        <v>-0.1874856179102201</v>
      </c>
    </row>
    <row r="68" spans="1:6" ht="12.75">
      <c r="A68" t="s">
        <v>71</v>
      </c>
      <c r="B68">
        <f>B13+(8/0.017)*(B14*B50-B29*B51)</f>
        <v>-0.02617539470442423</v>
      </c>
      <c r="C68">
        <f>C13+(8/0.017)*(C14*C50-C29*C51)</f>
        <v>-0.10405892237606057</v>
      </c>
      <c r="D68">
        <f>D13+(8/0.017)*(D14*D50-D29*D51)</f>
        <v>-0.15581064292500552</v>
      </c>
      <c r="E68">
        <f>E13+(8/0.017)*(E14*E50-E29*E51)</f>
        <v>-0.017571274714311472</v>
      </c>
      <c r="F68">
        <f>F13+(8/0.017)*(F14*F50-F29*F51)</f>
        <v>0.002912763819023264</v>
      </c>
    </row>
    <row r="69" spans="1:6" ht="12.75">
      <c r="A69" t="s">
        <v>72</v>
      </c>
      <c r="B69">
        <f>B14+(9/0.017)*(B15*B50-B30*B51)</f>
        <v>-0.061232214917688</v>
      </c>
      <c r="C69">
        <f>C14+(9/0.017)*(C15*C50-C30*C51)</f>
        <v>-0.03086638680057506</v>
      </c>
      <c r="D69">
        <f>D14+(9/0.017)*(D15*D50-D30*D51)</f>
        <v>-0.09285214511954631</v>
      </c>
      <c r="E69">
        <f>E14+(9/0.017)*(E15*E50-E30*E51)</f>
        <v>-0.019296200326317958</v>
      </c>
      <c r="F69">
        <f>F14+(9/0.017)*(F15*F50-F30*F51)</f>
        <v>0.02004084662883175</v>
      </c>
    </row>
    <row r="70" spans="1:6" ht="12.75">
      <c r="A70" t="s">
        <v>73</v>
      </c>
      <c r="B70">
        <f>B15+(10/0.017)*(B16*B50-B31*B51)</f>
        <v>-0.485318553938082</v>
      </c>
      <c r="C70">
        <f>C15+(10/0.017)*(C16*C50-C31*C51)</f>
        <v>-0.09214561489519103</v>
      </c>
      <c r="D70">
        <f>D15+(10/0.017)*(D16*D50-D31*D51)</f>
        <v>-0.05302284417210132</v>
      </c>
      <c r="E70">
        <f>E15+(10/0.017)*(E16*E50-E31*E51)</f>
        <v>-0.045391924002079156</v>
      </c>
      <c r="F70">
        <f>F15+(10/0.017)*(F16*F50-F31*F51)</f>
        <v>-0.45133929374659454</v>
      </c>
    </row>
    <row r="71" spans="1:6" ht="12.75">
      <c r="A71" t="s">
        <v>74</v>
      </c>
      <c r="B71">
        <f>B16+(11/0.017)*(B17*B50-B32*B51)</f>
        <v>0.010514025504919946</v>
      </c>
      <c r="C71">
        <f>C16+(11/0.017)*(C17*C50-C32*C51)</f>
        <v>0.010676825391011365</v>
      </c>
      <c r="D71">
        <f>D16+(11/0.017)*(D17*D50-D32*D51)</f>
        <v>0.028778409485550018</v>
      </c>
      <c r="E71">
        <f>E16+(11/0.017)*(E17*E50-E32*E51)</f>
        <v>0.02685184297240493</v>
      </c>
      <c r="F71">
        <f>F16+(11/0.017)*(F17*F50-F32*F51)</f>
        <v>-0.024618134524773037</v>
      </c>
    </row>
    <row r="72" spans="1:6" ht="12.75">
      <c r="A72" t="s">
        <v>75</v>
      </c>
      <c r="B72">
        <f>B17+(12/0.017)*(B18*B50-B33*B51)</f>
        <v>-0.021331101528015935</v>
      </c>
      <c r="C72">
        <f>C17+(12/0.017)*(C18*C50-C33*C51)</f>
        <v>-0.008037554624320108</v>
      </c>
      <c r="D72">
        <f>D17+(12/0.017)*(D18*D50-D33*D51)</f>
        <v>0.0013606119566007334</v>
      </c>
      <c r="E72">
        <f>E17+(12/0.017)*(E18*E50-E33*E51)</f>
        <v>0.010447069167262223</v>
      </c>
      <c r="F72">
        <f>F17+(12/0.017)*(F18*F50-F33*F51)</f>
        <v>-0.011627275924594366</v>
      </c>
    </row>
    <row r="73" spans="1:6" ht="12.75">
      <c r="A73" t="s">
        <v>76</v>
      </c>
      <c r="B73">
        <f>B18+(13/0.017)*(B19*B50-B34*B51)</f>
        <v>0.004951204963003487</v>
      </c>
      <c r="C73">
        <f>C18+(13/0.017)*(C19*C50-C34*C51)</f>
        <v>0.006430970571845501</v>
      </c>
      <c r="D73">
        <f>D18+(13/0.017)*(D19*D50-D34*D51)</f>
        <v>0.021620097887354507</v>
      </c>
      <c r="E73">
        <f>E18+(13/0.017)*(E19*E50-E34*E51)</f>
        <v>0.005514978921413617</v>
      </c>
      <c r="F73">
        <f>F18+(13/0.017)*(F19*F50-F34*F51)</f>
        <v>0.0012180240797361602</v>
      </c>
    </row>
    <row r="74" spans="1:6" ht="12.75">
      <c r="A74" t="s">
        <v>77</v>
      </c>
      <c r="B74">
        <f>B19+(14/0.017)*(B20*B50-B35*B51)</f>
        <v>-0.20866625815942125</v>
      </c>
      <c r="C74">
        <f>C19+(14/0.017)*(C20*C50-C35*C51)</f>
        <v>-0.18981720335721514</v>
      </c>
      <c r="D74">
        <f>D19+(14/0.017)*(D20*D50-D35*D51)</f>
        <v>-0.20657675264032044</v>
      </c>
      <c r="E74">
        <f>E19+(14/0.017)*(E20*E50-E35*E51)</f>
        <v>-0.19610790907160494</v>
      </c>
      <c r="F74">
        <f>F19+(14/0.017)*(F20*F50-F35*F51)</f>
        <v>-0.16170579797284856</v>
      </c>
    </row>
    <row r="75" spans="1:6" ht="12.75">
      <c r="A75" t="s">
        <v>78</v>
      </c>
      <c r="B75" s="52">
        <f>B20</f>
        <v>0.002644967</v>
      </c>
      <c r="C75" s="52">
        <f>C20</f>
        <v>0.004646577</v>
      </c>
      <c r="D75" s="52">
        <f>D20</f>
        <v>0.003498562</v>
      </c>
      <c r="E75" s="52">
        <f>E20</f>
        <v>0.0003723</v>
      </c>
      <c r="F75" s="52">
        <f>F20</f>
        <v>-0.0003760013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196.79322103633393</v>
      </c>
      <c r="C82">
        <f>C22+(2/0.017)*(C8*C51+C23*C50)</f>
        <v>94.2177028398968</v>
      </c>
      <c r="D82">
        <f>D22+(2/0.017)*(D8*D51+D23*D50)</f>
        <v>-32.34667377886177</v>
      </c>
      <c r="E82">
        <f>E22+(2/0.017)*(E8*E51+E23*E50)</f>
        <v>-99.75254092116798</v>
      </c>
      <c r="F82">
        <f>F22+(2/0.017)*(F8*F51+F23*F50)</f>
        <v>-144.4620073566481</v>
      </c>
    </row>
    <row r="83" spans="1:6" ht="12.75">
      <c r="A83" t="s">
        <v>81</v>
      </c>
      <c r="B83">
        <f>B23+(3/0.017)*(B9*B51+B24*B50)</f>
        <v>-5.100210103733121</v>
      </c>
      <c r="C83">
        <f>C23+(3/0.017)*(C9*C51+C24*C50)</f>
        <v>-2.6943599701228167</v>
      </c>
      <c r="D83">
        <f>D23+(3/0.017)*(D9*D51+D24*D50)</f>
        <v>0.6827513990160357</v>
      </c>
      <c r="E83">
        <f>E23+(3/0.017)*(E9*E51+E24*E50)</f>
        <v>-1.0622145904913358</v>
      </c>
      <c r="F83">
        <f>F23+(3/0.017)*(F9*F51+F24*F50)</f>
        <v>7.762347145531052</v>
      </c>
    </row>
    <row r="84" spans="1:6" ht="12.75">
      <c r="A84" t="s">
        <v>82</v>
      </c>
      <c r="B84">
        <f>B24+(4/0.017)*(B10*B51+B25*B50)</f>
        <v>-0.5550386833238703</v>
      </c>
      <c r="C84">
        <f>C24+(4/0.017)*(C10*C51+C25*C50)</f>
        <v>0.5961642178159262</v>
      </c>
      <c r="D84">
        <f>D24+(4/0.017)*(D10*D51+D25*D50)</f>
        <v>-0.03148477271670267</v>
      </c>
      <c r="E84">
        <f>E24+(4/0.017)*(E10*E51+E25*E50)</f>
        <v>3.0177200169673</v>
      </c>
      <c r="F84">
        <f>F24+(4/0.017)*(F10*F51+F25*F50)</f>
        <v>1.623385319215956</v>
      </c>
    </row>
    <row r="85" spans="1:6" ht="12.75">
      <c r="A85" t="s">
        <v>83</v>
      </c>
      <c r="B85">
        <f>B25+(5/0.017)*(B11*B51+B26*B50)</f>
        <v>-1.472134674924419</v>
      </c>
      <c r="C85">
        <f>C25+(5/0.017)*(C11*C51+C26*C50)</f>
        <v>-1.3910440898392291</v>
      </c>
      <c r="D85">
        <f>D25+(5/0.017)*(D11*D51+D26*D50)</f>
        <v>0.7732196482186354</v>
      </c>
      <c r="E85">
        <f>E25+(5/0.017)*(E11*E51+E26*E50)</f>
        <v>-0.44989719979623677</v>
      </c>
      <c r="F85">
        <f>F25+(5/0.017)*(F11*F51+F26*F50)</f>
        <v>-1.3087013206651856</v>
      </c>
    </row>
    <row r="86" spans="1:6" ht="12.75">
      <c r="A86" t="s">
        <v>84</v>
      </c>
      <c r="B86">
        <f>B26+(6/0.017)*(B12*B51+B27*B50)</f>
        <v>1.2026211566185558</v>
      </c>
      <c r="C86">
        <f>C26+(6/0.017)*(C12*C51+C27*C50)</f>
        <v>0.27495834969456256</v>
      </c>
      <c r="D86">
        <f>D26+(6/0.017)*(D12*D51+D27*D50)</f>
        <v>0.06725660285380095</v>
      </c>
      <c r="E86">
        <f>E26+(6/0.017)*(E12*E51+E27*E50)</f>
        <v>0.36969590781082906</v>
      </c>
      <c r="F86">
        <f>F26+(6/0.017)*(F12*F51+F27*F50)</f>
        <v>1.7490922854888489</v>
      </c>
    </row>
    <row r="87" spans="1:6" ht="12.75">
      <c r="A87" t="s">
        <v>85</v>
      </c>
      <c r="B87">
        <f>B27+(7/0.017)*(B13*B51+B28*B50)</f>
        <v>0.10567402764931223</v>
      </c>
      <c r="C87">
        <f>C27+(7/0.017)*(C13*C51+C28*C50)</f>
        <v>0.5196051540427411</v>
      </c>
      <c r="D87">
        <f>D27+(7/0.017)*(D13*D51+D28*D50)</f>
        <v>0.002393384102006028</v>
      </c>
      <c r="E87">
        <f>E27+(7/0.017)*(E13*E51+E28*E50)</f>
        <v>0.08927533887885832</v>
      </c>
      <c r="F87">
        <f>F27+(7/0.017)*(F13*F51+F28*F50)</f>
        <v>0.3127011853437209</v>
      </c>
    </row>
    <row r="88" spans="1:6" ht="12.75">
      <c r="A88" t="s">
        <v>86</v>
      </c>
      <c r="B88">
        <f>B28+(8/0.017)*(B14*B51+B29*B50)</f>
        <v>0.22367779619170888</v>
      </c>
      <c r="C88">
        <f>C28+(8/0.017)*(C14*C51+C29*C50)</f>
        <v>0.4311733987076969</v>
      </c>
      <c r="D88">
        <f>D28+(8/0.017)*(D14*D51+D29*D50)</f>
        <v>0.33549470682709465</v>
      </c>
      <c r="E88">
        <f>E28+(8/0.017)*(E14*E51+E29*E50)</f>
        <v>0.34565965380662483</v>
      </c>
      <c r="F88">
        <f>F28+(8/0.017)*(F14*F51+F29*F50)</f>
        <v>0.17920858232972336</v>
      </c>
    </row>
    <row r="89" spans="1:6" ht="12.75">
      <c r="A89" t="s">
        <v>87</v>
      </c>
      <c r="B89">
        <f>B29+(9/0.017)*(B15*B51+B30*B50)</f>
        <v>0.044712429702766725</v>
      </c>
      <c r="C89">
        <f>C29+(9/0.017)*(C15*C51+C30*C50)</f>
        <v>-0.008046984611184627</v>
      </c>
      <c r="D89">
        <f>D29+(9/0.017)*(D15*D51+D30*D50)</f>
        <v>0.07618514072036671</v>
      </c>
      <c r="E89">
        <f>E29+(9/0.017)*(E15*E51+E30*E50)</f>
        <v>0.1307979596178377</v>
      </c>
      <c r="F89">
        <f>F29+(9/0.017)*(F15*F51+F30*F50)</f>
        <v>-0.07413142639776338</v>
      </c>
    </row>
    <row r="90" spans="1:6" ht="12.75">
      <c r="A90" t="s">
        <v>88</v>
      </c>
      <c r="B90">
        <f>B30+(10/0.017)*(B16*B51+B31*B50)</f>
        <v>0.15102940313785035</v>
      </c>
      <c r="C90">
        <f>C30+(10/0.017)*(C16*C51+C31*C50)</f>
        <v>0.07300797557324923</v>
      </c>
      <c r="D90">
        <f>D30+(10/0.017)*(D16*D51+D31*D50)</f>
        <v>0.0039934480979010025</v>
      </c>
      <c r="E90">
        <f>E30+(10/0.017)*(E16*E51+E31*E50)</f>
        <v>0.07606855422460546</v>
      </c>
      <c r="F90">
        <f>F30+(10/0.017)*(F16*F51+F31*F50)</f>
        <v>0.25910285775984443</v>
      </c>
    </row>
    <row r="91" spans="1:6" ht="12.75">
      <c r="A91" t="s">
        <v>89</v>
      </c>
      <c r="B91">
        <f>B31+(11/0.017)*(B17*B51+B32*B50)</f>
        <v>0.041453818980429</v>
      </c>
      <c r="C91">
        <f>C31+(11/0.017)*(C17*C51+C32*C50)</f>
        <v>0.042328608017565016</v>
      </c>
      <c r="D91">
        <f>D31+(11/0.017)*(D17*D51+D32*D50)</f>
        <v>0.002741761528619084</v>
      </c>
      <c r="E91">
        <f>E31+(11/0.017)*(E17*E51+E32*E50)</f>
        <v>0.04708477791339513</v>
      </c>
      <c r="F91">
        <f>F31+(11/0.017)*(F17*F51+F32*F50)</f>
        <v>0.024094944217294297</v>
      </c>
    </row>
    <row r="92" spans="1:6" ht="12.75">
      <c r="A92" t="s">
        <v>90</v>
      </c>
      <c r="B92">
        <f>B32+(12/0.017)*(B18*B51+B33*B50)</f>
        <v>0.017855623192359008</v>
      </c>
      <c r="C92">
        <f>C32+(12/0.017)*(C18*C51+C33*C50)</f>
        <v>0.059540461972793286</v>
      </c>
      <c r="D92">
        <f>D32+(12/0.017)*(D18*D51+D33*D50)</f>
        <v>0.052432299408123884</v>
      </c>
      <c r="E92">
        <f>E32+(12/0.017)*(E18*E51+E33*E50)</f>
        <v>0.031776223327888764</v>
      </c>
      <c r="F92">
        <f>F32+(12/0.017)*(F18*F51+F33*F50)</f>
        <v>0.022565029266555625</v>
      </c>
    </row>
    <row r="93" spans="1:6" ht="12.75">
      <c r="A93" t="s">
        <v>91</v>
      </c>
      <c r="B93">
        <f>B33+(13/0.017)*(B19*B51+B34*B50)</f>
        <v>0.04709058137741877</v>
      </c>
      <c r="C93">
        <f>C33+(13/0.017)*(C19*C51+C34*C50)</f>
        <v>0.06071733041304131</v>
      </c>
      <c r="D93">
        <f>D33+(13/0.017)*(D19*D51+D34*D50)</f>
        <v>0.033593097149216836</v>
      </c>
      <c r="E93">
        <f>E33+(13/0.017)*(E19*E51+E34*E50)</f>
        <v>0.053613064261865725</v>
      </c>
      <c r="F93">
        <f>F33+(13/0.017)*(F19*F51+F34*F50)</f>
        <v>0.022644486215122592</v>
      </c>
    </row>
    <row r="94" spans="1:6" ht="12.75">
      <c r="A94" t="s">
        <v>92</v>
      </c>
      <c r="B94">
        <f>B34+(14/0.017)*(B20*B51+B35*B50)</f>
        <v>-0.02043122112125778</v>
      </c>
      <c r="C94">
        <f>C34+(14/0.017)*(C20*C51+C35*C50)</f>
        <v>-0.010155529184386041</v>
      </c>
      <c r="D94">
        <f>D34+(14/0.017)*(D20*D51+D35*D50)</f>
        <v>0.00296818132300934</v>
      </c>
      <c r="E94">
        <f>E34+(14/0.017)*(E20*E51+E35*E50)</f>
        <v>0.018094124164986836</v>
      </c>
      <c r="F94">
        <f>F34+(14/0.017)*(F20*F51+F35*F50)</f>
        <v>-0.011290269628406877</v>
      </c>
    </row>
    <row r="95" spans="1:6" ht="12.75">
      <c r="A95" t="s">
        <v>93</v>
      </c>
      <c r="B95" s="52">
        <f>B35</f>
        <v>0.003674014</v>
      </c>
      <c r="C95" s="52">
        <f>C35</f>
        <v>-0.007321584</v>
      </c>
      <c r="D95" s="52">
        <f>D35</f>
        <v>0.001142557</v>
      </c>
      <c r="E95" s="52">
        <f>E35</f>
        <v>-0.00243889</v>
      </c>
      <c r="F95" s="52">
        <f>F35</f>
        <v>-0.002016942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3.941134502075669</v>
      </c>
      <c r="C103">
        <f>C63*10000/C62</f>
        <v>5.687376035116425</v>
      </c>
      <c r="D103">
        <f>D63*10000/D62</f>
        <v>4.0344956765518525</v>
      </c>
      <c r="E103">
        <f>E63*10000/E62</f>
        <v>3.04602074530138</v>
      </c>
      <c r="F103">
        <f>F63*10000/F62</f>
        <v>-2.705430360940619</v>
      </c>
      <c r="G103">
        <f>AVERAGE(C103:E103)</f>
        <v>4.2559641523232195</v>
      </c>
      <c r="H103">
        <f>STDEV(C103:E103)</f>
        <v>1.33453199889656</v>
      </c>
      <c r="I103">
        <f>(B103*B4+C103*C4+D103*D4+E103*E4+F103*F4)/SUM(B4:F4)</f>
        <v>3.28047362881105</v>
      </c>
      <c r="K103">
        <f>(LN(H103)+LN(H123))/2-LN(K114*K115^3)</f>
        <v>-3.472225988193882</v>
      </c>
    </row>
    <row r="104" spans="1:11" ht="12.75">
      <c r="A104" t="s">
        <v>67</v>
      </c>
      <c r="B104">
        <f>B64*10000/B62</f>
        <v>-0.20708645974930284</v>
      </c>
      <c r="C104">
        <f>C64*10000/C62</f>
        <v>0.1590720143004035</v>
      </c>
      <c r="D104">
        <f>D64*10000/D62</f>
        <v>-0.2180099265798635</v>
      </c>
      <c r="E104">
        <f>E64*10000/E62</f>
        <v>0.19455662088134615</v>
      </c>
      <c r="F104">
        <f>F64*10000/F62</f>
        <v>-0.8698137322682239</v>
      </c>
      <c r="G104">
        <f>AVERAGE(C104:E104)</f>
        <v>0.04520623620062871</v>
      </c>
      <c r="H104">
        <f>STDEV(C104:E104)</f>
        <v>0.22864131426257153</v>
      </c>
      <c r="I104">
        <f>(B104*B4+C104*C4+D104*D4+E104*E4+F104*F4)/SUM(B4:F4)</f>
        <v>-0.11350901886619418</v>
      </c>
      <c r="K104">
        <f>(LN(H104)+LN(H124))/2-LN(K114*K115^4)</f>
        <v>-3.786874976225338</v>
      </c>
    </row>
    <row r="105" spans="1:11" ht="12.75">
      <c r="A105" t="s">
        <v>68</v>
      </c>
      <c r="B105">
        <f>B65*10000/B62</f>
        <v>-1.4150058216380708</v>
      </c>
      <c r="C105">
        <f>C65*10000/C62</f>
        <v>-1.1793012005072607</v>
      </c>
      <c r="D105">
        <f>D65*10000/D62</f>
        <v>-0.9566252040380919</v>
      </c>
      <c r="E105">
        <f>E65*10000/E62</f>
        <v>-0.3258369200001536</v>
      </c>
      <c r="F105">
        <f>F65*10000/F62</f>
        <v>-0.6088254069743411</v>
      </c>
      <c r="G105">
        <f>AVERAGE(C105:E105)</f>
        <v>-0.8205877748485021</v>
      </c>
      <c r="H105">
        <f>STDEV(C105:E105)</f>
        <v>0.4426962346019705</v>
      </c>
      <c r="I105">
        <f>(B105*B4+C105*C4+D105*D4+E105*E4+F105*F4)/SUM(B4:F4)</f>
        <v>-0.8782835197798772</v>
      </c>
      <c r="K105">
        <f>(LN(H105)+LN(H125))/2-LN(K114*K115^5)</f>
        <v>-3.0624799477134723</v>
      </c>
    </row>
    <row r="106" spans="1:11" ht="12.75">
      <c r="A106" t="s">
        <v>69</v>
      </c>
      <c r="B106">
        <f>B66*10000/B62</f>
        <v>1.1636381471293644</v>
      </c>
      <c r="C106">
        <f>C66*10000/C62</f>
        <v>1.927824374267453</v>
      </c>
      <c r="D106">
        <f>D66*10000/D62</f>
        <v>2.8800076752732497</v>
      </c>
      <c r="E106">
        <f>E66*10000/E62</f>
        <v>2.4593467680891483</v>
      </c>
      <c r="F106">
        <f>F66*10000/F62</f>
        <v>12.230628550742047</v>
      </c>
      <c r="G106">
        <f>AVERAGE(C106:E106)</f>
        <v>2.4223929392099506</v>
      </c>
      <c r="H106">
        <f>STDEV(C106:E106)</f>
        <v>0.4771660599625651</v>
      </c>
      <c r="I106">
        <f>(B106*B4+C106*C4+D106*D4+E106*E4+F106*F4)/SUM(B4:F4)</f>
        <v>3.5506791645565374</v>
      </c>
      <c r="K106">
        <f>(LN(H106)+LN(H126))/2-LN(K114*K115^6)</f>
        <v>-3.4077040792482958</v>
      </c>
    </row>
    <row r="107" spans="1:11" ht="12.75">
      <c r="A107" t="s">
        <v>70</v>
      </c>
      <c r="B107">
        <f>B67*10000/B62</f>
        <v>-0.16926249131621712</v>
      </c>
      <c r="C107">
        <f>C67*10000/C62</f>
        <v>0.2523281155286602</v>
      </c>
      <c r="D107">
        <f>D67*10000/D62</f>
        <v>0.060358430750375336</v>
      </c>
      <c r="E107">
        <f>E67*10000/E62</f>
        <v>0.2860600641510018</v>
      </c>
      <c r="F107">
        <f>F67*10000/F62</f>
        <v>-0.18748966223869667</v>
      </c>
      <c r="G107">
        <f>AVERAGE(C107:E107)</f>
        <v>0.19958220347667913</v>
      </c>
      <c r="H107">
        <f>STDEV(C107:E107)</f>
        <v>0.12174524737571557</v>
      </c>
      <c r="I107">
        <f>(B107*B4+C107*C4+D107*D4+E107*E4+F107*F4)/SUM(B4:F4)</f>
        <v>0.09453291136210465</v>
      </c>
      <c r="K107">
        <f>(LN(H107)+LN(H127))/2-LN(K114*K115^7)</f>
        <v>-3.208146852770558</v>
      </c>
    </row>
    <row r="108" spans="1:9" ht="12.75">
      <c r="A108" t="s">
        <v>71</v>
      </c>
      <c r="B108">
        <f>B68*10000/B62</f>
        <v>-0.026174948511575712</v>
      </c>
      <c r="C108">
        <f>C68*10000/C62</f>
        <v>-0.10406008541016964</v>
      </c>
      <c r="D108">
        <f>D68*10000/D62</f>
        <v>-0.15581075588370724</v>
      </c>
      <c r="E108">
        <f>E68*10000/E62</f>
        <v>-0.017571254273522734</v>
      </c>
      <c r="F108">
        <f>F68*10000/F62</f>
        <v>0.0029128266514356384</v>
      </c>
      <c r="G108">
        <f>AVERAGE(C108:E108)</f>
        <v>-0.09248069852246654</v>
      </c>
      <c r="H108">
        <f>STDEV(C108:E108)</f>
        <v>0.06984340771955062</v>
      </c>
      <c r="I108">
        <f>(B108*B4+C108*C4+D108*D4+E108*E4+F108*F4)/SUM(B4:F4)</f>
        <v>-0.07014243093974121</v>
      </c>
    </row>
    <row r="109" spans="1:9" ht="12.75">
      <c r="A109" t="s">
        <v>72</v>
      </c>
      <c r="B109">
        <f>B69*10000/B62</f>
        <v>-0.06123117113681273</v>
      </c>
      <c r="C109">
        <f>C69*10000/C62</f>
        <v>-0.03086673178455004</v>
      </c>
      <c r="D109">
        <f>D69*10000/D62</f>
        <v>-0.09285221243495922</v>
      </c>
      <c r="E109">
        <f>E69*10000/E62</f>
        <v>-0.019296177878910997</v>
      </c>
      <c r="F109">
        <f>F69*10000/F62</f>
        <v>0.02004127893808096</v>
      </c>
      <c r="G109">
        <f>AVERAGE(C109:E109)</f>
        <v>-0.04767170736614009</v>
      </c>
      <c r="H109">
        <f>STDEV(C109:E109)</f>
        <v>0.03955285018966419</v>
      </c>
      <c r="I109">
        <f>(B109*B4+C109*C4+D109*D4+E109*E4+F109*F4)/SUM(B4:F4)</f>
        <v>-0.04058226184311552</v>
      </c>
    </row>
    <row r="110" spans="1:11" ht="12.75">
      <c r="A110" t="s">
        <v>73</v>
      </c>
      <c r="B110">
        <f>B70*10000/B62</f>
        <v>-0.4853102810669194</v>
      </c>
      <c r="C110">
        <f>C70*10000/C62</f>
        <v>-0.09214664477797936</v>
      </c>
      <c r="D110">
        <f>D70*10000/D62</f>
        <v>-0.05302288261229723</v>
      </c>
      <c r="E110">
        <f>E70*10000/E62</f>
        <v>-0.0453918711973314</v>
      </c>
      <c r="F110">
        <f>F70*10000/F62</f>
        <v>-0.4513490297699687</v>
      </c>
      <c r="G110">
        <f>AVERAGE(C110:E110)</f>
        <v>-0.06352046619586933</v>
      </c>
      <c r="H110">
        <f>STDEV(C110:E110)</f>
        <v>0.025082895745208066</v>
      </c>
      <c r="I110">
        <f>(B110*B4+C110*C4+D110*D4+E110*E4+F110*F4)/SUM(B4:F4)</f>
        <v>-0.17634338032717797</v>
      </c>
      <c r="K110">
        <f>EXP(AVERAGE(K103:K107))</f>
        <v>0.03379351466126779</v>
      </c>
    </row>
    <row r="111" spans="1:9" ht="12.75">
      <c r="A111" t="s">
        <v>74</v>
      </c>
      <c r="B111">
        <f>B71*10000/B62</f>
        <v>0.010513846280001186</v>
      </c>
      <c r="C111">
        <f>C71*10000/C62</f>
        <v>0.010676944722557598</v>
      </c>
      <c r="D111">
        <f>D71*10000/D62</f>
        <v>0.028778430349155434</v>
      </c>
      <c r="E111">
        <f>E71*10000/E62</f>
        <v>0.026851811735465192</v>
      </c>
      <c r="F111">
        <f>F71*10000/F62</f>
        <v>-0.02461866557256011</v>
      </c>
      <c r="G111">
        <f>AVERAGE(C111:E111)</f>
        <v>0.022102395602392744</v>
      </c>
      <c r="H111">
        <f>STDEV(C111:E111)</f>
        <v>0.009941511991457763</v>
      </c>
      <c r="I111">
        <f>(B111*B4+C111*C4+D111*D4+E111*E4+F111*F4)/SUM(B4:F4)</f>
        <v>0.014183067102934955</v>
      </c>
    </row>
    <row r="112" spans="1:9" ht="12.75">
      <c r="A112" t="s">
        <v>75</v>
      </c>
      <c r="B112">
        <f>B72*10000/B62</f>
        <v>-0.021330737912297424</v>
      </c>
      <c r="C112">
        <f>C72*10000/C62</f>
        <v>-0.008037644457560434</v>
      </c>
      <c r="D112">
        <f>D72*10000/D62</f>
        <v>0.0013606129430093462</v>
      </c>
      <c r="E112">
        <f>E72*10000/E62</f>
        <v>0.010447057014112422</v>
      </c>
      <c r="F112">
        <f>F72*10000/F62</f>
        <v>-0.011627526741289806</v>
      </c>
      <c r="G112">
        <f>AVERAGE(C112:E112)</f>
        <v>0.0012566751665204449</v>
      </c>
      <c r="H112">
        <f>STDEV(C112:E112)</f>
        <v>0.009242789049862182</v>
      </c>
      <c r="I112">
        <f>(B112*B4+C112*C4+D112*D4+E112*E4+F112*F4)/SUM(B4:F4)</f>
        <v>-0.0037322163301188736</v>
      </c>
    </row>
    <row r="113" spans="1:9" ht="12.75">
      <c r="A113" t="s">
        <v>76</v>
      </c>
      <c r="B113">
        <f>B73*10000/B62</f>
        <v>0.004951120563426289</v>
      </c>
      <c r="C113">
        <f>C73*10000/C62</f>
        <v>0.006431042448797124</v>
      </c>
      <c r="D113">
        <f>D73*10000/D62</f>
        <v>0.02162011356136844</v>
      </c>
      <c r="E113">
        <f>E73*10000/E62</f>
        <v>0.005514972505799447</v>
      </c>
      <c r="F113">
        <f>F73*10000/F62</f>
        <v>0.0012180503542287091</v>
      </c>
      <c r="G113">
        <f>AVERAGE(C113:E113)</f>
        <v>0.01118870950532167</v>
      </c>
      <c r="H113">
        <f>STDEV(C113:E113)</f>
        <v>0.009045465105261186</v>
      </c>
      <c r="I113">
        <f>(B113*B4+C113*C4+D113*D4+E113*E4+F113*F4)/SUM(B4:F4)</f>
        <v>0.008953456144612718</v>
      </c>
    </row>
    <row r="114" spans="1:11" ht="12.75">
      <c r="A114" t="s">
        <v>77</v>
      </c>
      <c r="B114">
        <f>B74*10000/B62</f>
        <v>-0.20866270117802063</v>
      </c>
      <c r="C114">
        <f>C74*10000/C62</f>
        <v>-0.18981932488487424</v>
      </c>
      <c r="D114">
        <f>D74*10000/D62</f>
        <v>-0.20657690240314375</v>
      </c>
      <c r="E114">
        <f>E74*10000/E62</f>
        <v>-0.19610768093788075</v>
      </c>
      <c r="F114">
        <f>F74*10000/F62</f>
        <v>-0.16170928619434982</v>
      </c>
      <c r="G114">
        <f>AVERAGE(C114:E114)</f>
        <v>-0.19750130274196623</v>
      </c>
      <c r="H114">
        <f>STDEV(C114:E114)</f>
        <v>0.008465266526803872</v>
      </c>
      <c r="I114">
        <f>(B114*B4+C114*C4+D114*D4+E114*E4+F114*F4)/SUM(B4:F4)</f>
        <v>-0.1943326429656273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0.0026449219131780707</v>
      </c>
      <c r="C115">
        <f>C75*10000/C62</f>
        <v>0.0046466289333414006</v>
      </c>
      <c r="D115">
        <f>D75*10000/D62</f>
        <v>0.0034985645363673117</v>
      </c>
      <c r="E115">
        <f>E75*10000/E62</f>
        <v>0.0003722995669007644</v>
      </c>
      <c r="F115">
        <f>F75*10000/F62</f>
        <v>-0.0003760094108768863</v>
      </c>
      <c r="G115">
        <f>AVERAGE(C115:E115)</f>
        <v>0.0028391643455364917</v>
      </c>
      <c r="H115">
        <f>STDEV(C115:E115)</f>
        <v>0.00221214360789597</v>
      </c>
      <c r="I115">
        <f>(B115*B4+C115*C4+D115*D4+E115*E4+F115*F4)/SUM(B4:F4)</f>
        <v>0.0023815878234929844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196.7898664459312</v>
      </c>
      <c r="C122">
        <f>C82*10000/C62</f>
        <v>94.21875588176559</v>
      </c>
      <c r="D122">
        <f>D82*10000/D62</f>
        <v>-32.34669722936687</v>
      </c>
      <c r="E122">
        <f>E82*10000/E62</f>
        <v>-99.75242487832827</v>
      </c>
      <c r="F122">
        <f>F82*10000/F62</f>
        <v>-144.46512360533237</v>
      </c>
      <c r="G122">
        <f>AVERAGE(C122:E122)</f>
        <v>-12.626788741976517</v>
      </c>
      <c r="H122">
        <f>STDEV(C122:E122)</f>
        <v>98.47771745135819</v>
      </c>
      <c r="I122">
        <f>(B122*B4+C122*C4+D122*D4+E122*E4+F122*F4)/SUM(B4:F4)</f>
        <v>0.05628940448443593</v>
      </c>
    </row>
    <row r="123" spans="1:9" ht="12.75">
      <c r="A123" t="s">
        <v>81</v>
      </c>
      <c r="B123">
        <f>B83*10000/B62</f>
        <v>-5.100123164174047</v>
      </c>
      <c r="C123">
        <f>C83*10000/C62</f>
        <v>-2.6943900841435644</v>
      </c>
      <c r="D123">
        <f>D83*10000/D62</f>
        <v>0.6827518939932091</v>
      </c>
      <c r="E123">
        <f>E83*10000/E62</f>
        <v>-1.0622133548095545</v>
      </c>
      <c r="F123">
        <f>F83*10000/F62</f>
        <v>7.7625145902767105</v>
      </c>
      <c r="G123">
        <f>AVERAGE(C123:E123)</f>
        <v>-1.0246171816533034</v>
      </c>
      <c r="H123">
        <f>STDEV(C123:E123)</f>
        <v>1.6888848656141084</v>
      </c>
      <c r="I123">
        <f>(B123*B4+C123*C4+D123*D4+E123*E4+F123*F4)/SUM(B4:F4)</f>
        <v>-0.44030877626764453</v>
      </c>
    </row>
    <row r="124" spans="1:9" ht="12.75">
      <c r="A124" t="s">
        <v>82</v>
      </c>
      <c r="B124">
        <f>B84*10000/B62</f>
        <v>-0.5550292219845497</v>
      </c>
      <c r="C124">
        <f>C84*10000/C62</f>
        <v>0.5961708809573859</v>
      </c>
      <c r="D124">
        <f>D84*10000/D62</f>
        <v>-0.0314847955423517</v>
      </c>
      <c r="E124">
        <f>E84*10000/E62</f>
        <v>3.01771650643216</v>
      </c>
      <c r="F124">
        <f>F84*10000/F62</f>
        <v>1.6234203379205807</v>
      </c>
      <c r="G124">
        <f>AVERAGE(C124:E124)</f>
        <v>1.194134197282398</v>
      </c>
      <c r="H124">
        <f>STDEV(C124:E124)</f>
        <v>1.6101482045897417</v>
      </c>
      <c r="I124">
        <f>(B124*B4+C124*C4+D124*D4+E124*E4+F124*F4)/SUM(B4:F4)</f>
        <v>0.9985384802776432</v>
      </c>
    </row>
    <row r="125" spans="1:9" ht="12.75">
      <c r="A125" t="s">
        <v>83</v>
      </c>
      <c r="B125">
        <f>B85*10000/B62</f>
        <v>-1.4721095805191036</v>
      </c>
      <c r="C125">
        <f>C85*10000/C62</f>
        <v>-1.3910596371050166</v>
      </c>
      <c r="D125">
        <f>D85*10000/D62</f>
        <v>0.7732202087829587</v>
      </c>
      <c r="E125">
        <f>E85*10000/E62</f>
        <v>-0.44989667642762726</v>
      </c>
      <c r="F125">
        <f>F85*10000/F62</f>
        <v>-1.308729551193359</v>
      </c>
      <c r="G125">
        <f>AVERAGE(C125:E125)</f>
        <v>-0.3559120349165617</v>
      </c>
      <c r="H125">
        <f>STDEV(C125:E125)</f>
        <v>1.0851965939216692</v>
      </c>
      <c r="I125">
        <f>(B125*B4+C125*C4+D125*D4+E125*E4+F125*F4)/SUM(B4:F4)</f>
        <v>-0.6447907875035792</v>
      </c>
    </row>
    <row r="126" spans="1:9" ht="12.75">
      <c r="A126" t="s">
        <v>84</v>
      </c>
      <c r="B126">
        <f>B86*10000/B62</f>
        <v>1.2026006564134732</v>
      </c>
      <c r="C126">
        <f>C86*10000/C62</f>
        <v>0.2749614228182503</v>
      </c>
      <c r="D126">
        <f>D86*10000/D62</f>
        <v>0.06725665161310518</v>
      </c>
      <c r="E126">
        <f>E86*10000/E62</f>
        <v>0.3696954777409524</v>
      </c>
      <c r="F126">
        <f>F86*10000/F62</f>
        <v>1.7491300158695426</v>
      </c>
      <c r="G126">
        <f>AVERAGE(C126:E126)</f>
        <v>0.2373045173907693</v>
      </c>
      <c r="H126">
        <f>STDEV(C126:E126)</f>
        <v>0.154695968862082</v>
      </c>
      <c r="I126">
        <f>(B126*B4+C126*C4+D126*D4+E126*E4+F126*F4)/SUM(B4:F4)</f>
        <v>0.578917179285368</v>
      </c>
    </row>
    <row r="127" spans="1:9" ht="12.75">
      <c r="A127" t="s">
        <v>85</v>
      </c>
      <c r="B127">
        <f>B87*10000/B62</f>
        <v>0.10567222630129271</v>
      </c>
      <c r="C127">
        <f>C87*10000/C62</f>
        <v>0.5196109615074315</v>
      </c>
      <c r="D127">
        <f>D87*10000/D62</f>
        <v>0.002393385837147837</v>
      </c>
      <c r="E127">
        <f>E87*10000/E62</f>
        <v>0.0892752350242222</v>
      </c>
      <c r="F127">
        <f>F87*10000/F62</f>
        <v>0.3127079307481025</v>
      </c>
      <c r="G127">
        <f>AVERAGE(C127:E127)</f>
        <v>0.2037598607896005</v>
      </c>
      <c r="H127">
        <f>STDEV(C127:E127)</f>
        <v>0.2769630883313522</v>
      </c>
      <c r="I127">
        <f>(B127*B4+C127*C4+D127*D4+E127*E4+F127*F4)/SUM(B4:F4)</f>
        <v>0.20416191527796534</v>
      </c>
    </row>
    <row r="128" spans="1:9" ht="12.75">
      <c r="A128" t="s">
        <v>86</v>
      </c>
      <c r="B128">
        <f>B88*10000/B62</f>
        <v>0.2236739833195761</v>
      </c>
      <c r="C128">
        <f>C88*10000/C62</f>
        <v>0.4311782177982485</v>
      </c>
      <c r="D128">
        <f>D88*10000/D62</f>
        <v>0.3354949500521132</v>
      </c>
      <c r="E128">
        <f>E88*10000/E62</f>
        <v>0.34565925169829326</v>
      </c>
      <c r="F128">
        <f>F88*10000/F62</f>
        <v>0.17921244811090084</v>
      </c>
      <c r="G128">
        <f>AVERAGE(C128:E128)</f>
        <v>0.370777473182885</v>
      </c>
      <c r="H128">
        <f>STDEV(C128:E128)</f>
        <v>0.0525548829278155</v>
      </c>
      <c r="I128">
        <f>(B128*B4+C128*C4+D128*D4+E128*E4+F128*F4)/SUM(B4:F4)</f>
        <v>0.3239137291254828</v>
      </c>
    </row>
    <row r="129" spans="1:9" ht="12.75">
      <c r="A129" t="s">
        <v>87</v>
      </c>
      <c r="B129">
        <f>B89*10000/B62</f>
        <v>0.044711667522612485</v>
      </c>
      <c r="C129">
        <f>C89*10000/C62</f>
        <v>-0.008047074549820973</v>
      </c>
      <c r="D129">
        <f>D89*10000/D62</f>
        <v>0.07618519595263086</v>
      </c>
      <c r="E129">
        <f>E89*10000/E62</f>
        <v>0.13079780745964179</v>
      </c>
      <c r="F129">
        <f>F89*10000/F62</f>
        <v>-0.07413302551689653</v>
      </c>
      <c r="G129">
        <f>AVERAGE(C129:E129)</f>
        <v>0.06631197628748389</v>
      </c>
      <c r="H129">
        <f>STDEV(C129:E129)</f>
        <v>0.06994702041525852</v>
      </c>
      <c r="I129">
        <f>(B129*B4+C129*C4+D129*D4+E129*E4+F129*F4)/SUM(B4:F4)</f>
        <v>0.04441858476071769</v>
      </c>
    </row>
    <row r="130" spans="1:9" ht="12.75">
      <c r="A130" t="s">
        <v>88</v>
      </c>
      <c r="B130">
        <f>B90*10000/B62</f>
        <v>0.15102682864984904</v>
      </c>
      <c r="C130">
        <f>C90*10000/C62</f>
        <v>0.07300879156061377</v>
      </c>
      <c r="D130">
        <f>D90*10000/D62</f>
        <v>0.003993450993047984</v>
      </c>
      <c r="E130">
        <f>E90*10000/E62</f>
        <v>0.07606846573351578</v>
      </c>
      <c r="F130">
        <f>F90*10000/F62</f>
        <v>0.25910844697291413</v>
      </c>
      <c r="G130">
        <f>AVERAGE(C130:E130)</f>
        <v>0.051023569429059175</v>
      </c>
      <c r="H130">
        <f>STDEV(C130:E130)</f>
        <v>0.04075799837565641</v>
      </c>
      <c r="I130">
        <f>(B130*B4+C130*C4+D130*D4+E130*E4+F130*F4)/SUM(B4:F4)</f>
        <v>0.09329264548622669</v>
      </c>
    </row>
    <row r="131" spans="1:9" ht="12.75">
      <c r="A131" t="s">
        <v>89</v>
      </c>
      <c r="B131">
        <f>B91*10000/B62</f>
        <v>0.04145311234743333</v>
      </c>
      <c r="C131">
        <f>C91*10000/C62</f>
        <v>0.04232908111121034</v>
      </c>
      <c r="D131">
        <f>D91*10000/D62</f>
        <v>0.0027417635163255517</v>
      </c>
      <c r="E131">
        <f>E91*10000/E62</f>
        <v>0.04708472313933839</v>
      </c>
      <c r="F131">
        <f>F91*10000/F62</f>
        <v>0.02409546397913057</v>
      </c>
      <c r="G131">
        <f>AVERAGE(C131:E131)</f>
        <v>0.030718522588958092</v>
      </c>
      <c r="H131">
        <f>STDEV(C131:E131)</f>
        <v>0.02434498549868165</v>
      </c>
      <c r="I131">
        <f>(B131*B4+C131*C4+D131*D4+E131*E4+F131*F4)/SUM(B4:F4)</f>
        <v>0.031388797500040505</v>
      </c>
    </row>
    <row r="132" spans="1:9" ht="12.75">
      <c r="A132" t="s">
        <v>90</v>
      </c>
      <c r="B132">
        <f>B92*10000/B62</f>
        <v>0.017855318820582985</v>
      </c>
      <c r="C132">
        <f>C92*10000/C62</f>
        <v>0.059541127437960174</v>
      </c>
      <c r="D132">
        <f>D92*10000/D62</f>
        <v>0.05243233742019005</v>
      </c>
      <c r="E132">
        <f>E92*10000/E62</f>
        <v>0.031776186362382365</v>
      </c>
      <c r="F132">
        <f>F92*10000/F62</f>
        <v>0.022565516025974588</v>
      </c>
      <c r="G132">
        <f>AVERAGE(C132:E132)</f>
        <v>0.0479165504068442</v>
      </c>
      <c r="H132">
        <f>STDEV(C132:E132)</f>
        <v>0.01442280269209158</v>
      </c>
      <c r="I132">
        <f>(B132*B4+C132*C4+D132*D4+E132*E4+F132*F4)/SUM(B4:F4)</f>
        <v>0.04018214125718397</v>
      </c>
    </row>
    <row r="133" spans="1:9" ht="12.75">
      <c r="A133" t="s">
        <v>91</v>
      </c>
      <c r="B133">
        <f>B93*10000/B62</f>
        <v>0.04708977865864871</v>
      </c>
      <c r="C133">
        <f>C93*10000/C62</f>
        <v>0.06071800903169957</v>
      </c>
      <c r="D133">
        <f>D93*10000/D62</f>
        <v>0.03359312150334676</v>
      </c>
      <c r="E133">
        <f>E93*10000/E62</f>
        <v>0.05361300189340709</v>
      </c>
      <c r="F133">
        <f>F93*10000/F62</f>
        <v>0.02264497468853969</v>
      </c>
      <c r="G133">
        <f>AVERAGE(C133:E133)</f>
        <v>0.04930804414281781</v>
      </c>
      <c r="H133">
        <f>STDEV(C133:E133)</f>
        <v>0.014065538623963751</v>
      </c>
      <c r="I133">
        <f>(B133*B4+C133*C4+D133*D4+E133*E4+F133*F4)/SUM(B4:F4)</f>
        <v>0.04542668711295864</v>
      </c>
    </row>
    <row r="134" spans="1:9" ht="12.75">
      <c r="A134" t="s">
        <v>92</v>
      </c>
      <c r="B134">
        <f>B94*10000/B62</f>
        <v>-0.020430872845143753</v>
      </c>
      <c r="C134">
        <f>C94*10000/C62</f>
        <v>-0.010155642689567219</v>
      </c>
      <c r="D134">
        <f>D94*10000/D62</f>
        <v>0.0029681834748643255</v>
      </c>
      <c r="E134">
        <f>E94*10000/E62</f>
        <v>0.018094103115963617</v>
      </c>
      <c r="F134">
        <f>F94*10000/F62</f>
        <v>-0.011290513175402509</v>
      </c>
      <c r="G134">
        <f>AVERAGE(C134:E134)</f>
        <v>0.003635547967086908</v>
      </c>
      <c r="H134">
        <f>STDEV(C134:E134)</f>
        <v>0.014136692188888687</v>
      </c>
      <c r="I134">
        <f>(B134*B4+C134*C4+D134*D4+E134*E4+F134*F4)/SUM(B4:F4)</f>
        <v>-0.0018402963095823267</v>
      </c>
    </row>
    <row r="135" spans="1:9" ht="12.75">
      <c r="A135" t="s">
        <v>93</v>
      </c>
      <c r="B135">
        <f>B95*10000/B62</f>
        <v>0.0036739513717649478</v>
      </c>
      <c r="C135">
        <f>C95*10000/C62</f>
        <v>-0.007321665831060039</v>
      </c>
      <c r="D135">
        <f>D95*10000/D62</f>
        <v>0.0011425578283243876</v>
      </c>
      <c r="E135">
        <f>E95*10000/E62</f>
        <v>-0.002438887162821932</v>
      </c>
      <c r="F135">
        <f>F95*10000/F62</f>
        <v>-0.002016985508275766</v>
      </c>
      <c r="G135">
        <f>AVERAGE(C135:E135)</f>
        <v>-0.002872665055185861</v>
      </c>
      <c r="H135">
        <f>STDEV(C135:E135)</f>
        <v>0.004248751932503067</v>
      </c>
      <c r="I135">
        <f>(B135*B4+C135*C4+D135*D4+E135*E4+F135*F4)/SUM(B4:F4)</f>
        <v>-0.0018120187646766949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2004-04-28T12:09:27Z</cp:lastPrinted>
  <dcterms:created xsi:type="dcterms:W3CDTF">2004-04-28T12:09:27Z</dcterms:created>
  <dcterms:modified xsi:type="dcterms:W3CDTF">2004-04-28T15:22:35Z</dcterms:modified>
  <cp:category/>
  <cp:version/>
  <cp:contentType/>
  <cp:contentStatus/>
</cp:coreProperties>
</file>