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<sst xmlns="http://schemas.openxmlformats.org/spreadsheetml/2006/main" count="202" uniqueCount="97">
  <si>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21/04/2004       09:01:43</t>
  </si>
  <si>
    <t>LISSNER</t>
  </si>
  <si>
    <t>HCMQAP223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</si>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</sst>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4939437"/>
        <c:axId val="46019478"/>
      </c:lineChart>
      <c:catAx>
        <c:axId val="349394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019478"/>
        <c:crosses val="autoZero"/>
        <c:auto val="1"/>
        <c:lblOffset val="100"/>
        <c:noMultiLvlLbl val="0"/>
      </c:catAx>
      <c:valAx>
        <c:axId val="4601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49394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-0.002254</v>
      </c>
      <c r="C4" s="13">
        <v>-0.00375</v>
      </c>
      <c r="D4" s="13">
        <v>-0.003748</v>
      </c>
      <c r="E4" s="13">
        <v>-0.003748</v>
      </c>
      <c r="F4" s="24">
        <v>-0.00208</v>
      </c>
      <c r="G4" s="34">
        <v>-0.011683</v>
      </c>
    </row>
    <row r="5" spans="1:7" ht="12.75" thickBot="1">
      <c r="A5" s="44" t="s">
        <v>13</v>
      </c>
      <c r="B5" s="45">
        <v>10.870817</v>
      </c>
      <c r="C5" s="46">
        <v>4.429269</v>
      </c>
      <c r="D5" s="46">
        <v>-1.416651</v>
      </c>
      <c r="E5" s="46">
        <v>-4.945998</v>
      </c>
      <c r="F5" s="47">
        <v>-8.320054</v>
      </c>
      <c r="G5" s="48">
        <v>0.592</v>
      </c>
    </row>
    <row r="6" spans="1:7" ht="12.75" thickTop="1">
      <c r="A6" s="6" t="s">
        <v>14</v>
      </c>
      <c r="B6" s="39">
        <v>114.148</v>
      </c>
      <c r="C6" s="40">
        <v>-41.07487</v>
      </c>
      <c r="D6" s="40">
        <v>-52.11977</v>
      </c>
      <c r="E6" s="40">
        <v>64.01207</v>
      </c>
      <c r="F6" s="41">
        <v>-71.03195</v>
      </c>
      <c r="G6" s="42">
        <v>0.0003318078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-0.9656144</v>
      </c>
      <c r="C8" s="14">
        <v>-1.277733</v>
      </c>
      <c r="D8" s="14">
        <v>-0.6230538</v>
      </c>
      <c r="E8" s="14">
        <v>-2.691315</v>
      </c>
      <c r="F8" s="25">
        <v>-3.900847</v>
      </c>
      <c r="G8" s="35">
        <v>-1.76535</v>
      </c>
    </row>
    <row r="9" spans="1:7" ht="12">
      <c r="A9" s="20" t="s">
        <v>17</v>
      </c>
      <c r="B9" s="29">
        <v>0.792643</v>
      </c>
      <c r="C9" s="14">
        <v>0.9342693</v>
      </c>
      <c r="D9" s="14">
        <v>0.4681854</v>
      </c>
      <c r="E9" s="14">
        <v>0.5464472</v>
      </c>
      <c r="F9" s="25">
        <v>-1.168324</v>
      </c>
      <c r="G9" s="35">
        <v>0.4276594</v>
      </c>
    </row>
    <row r="10" spans="1:7" ht="12">
      <c r="A10" s="20" t="s">
        <v>18</v>
      </c>
      <c r="B10" s="29">
        <v>1.45179</v>
      </c>
      <c r="C10" s="14">
        <v>0.2442414</v>
      </c>
      <c r="D10" s="14">
        <v>0.05851412</v>
      </c>
      <c r="E10" s="14">
        <v>0.802759</v>
      </c>
      <c r="F10" s="25">
        <v>-1.351808</v>
      </c>
      <c r="G10" s="35">
        <v>0.2955024</v>
      </c>
    </row>
    <row r="11" spans="1:7" ht="12">
      <c r="A11" s="21" t="s">
        <v>19</v>
      </c>
      <c r="B11" s="31">
        <v>1.858699</v>
      </c>
      <c r="C11" s="16">
        <v>1.619732</v>
      </c>
      <c r="D11" s="16">
        <v>2.260027</v>
      </c>
      <c r="E11" s="16">
        <v>1.846887</v>
      </c>
      <c r="F11" s="27">
        <v>12.89034</v>
      </c>
      <c r="G11" s="37">
        <v>3.367627</v>
      </c>
    </row>
    <row r="12" spans="1:7" ht="12">
      <c r="A12" s="20" t="s">
        <v>20</v>
      </c>
      <c r="B12" s="29">
        <v>0.2506256</v>
      </c>
      <c r="C12" s="14">
        <v>-0.1705878</v>
      </c>
      <c r="D12" s="14">
        <v>0.4300722</v>
      </c>
      <c r="E12" s="14">
        <v>0.02493165</v>
      </c>
      <c r="F12" s="25">
        <v>0.08973966</v>
      </c>
      <c r="G12" s="35">
        <v>0.1166254</v>
      </c>
    </row>
    <row r="13" spans="1:7" ht="12">
      <c r="A13" s="20" t="s">
        <v>21</v>
      </c>
      <c r="B13" s="29">
        <v>-0.07218713</v>
      </c>
      <c r="C13" s="14">
        <v>-0.08392956</v>
      </c>
      <c r="D13" s="14">
        <v>-0.03223314</v>
      </c>
      <c r="E13" s="14">
        <v>0.1736216</v>
      </c>
      <c r="F13" s="25">
        <v>-0.1358896</v>
      </c>
      <c r="G13" s="35">
        <v>-0.01477582</v>
      </c>
    </row>
    <row r="14" spans="1:7" ht="12">
      <c r="A14" s="20" t="s">
        <v>22</v>
      </c>
      <c r="B14" s="29">
        <v>-0.03183248</v>
      </c>
      <c r="C14" s="14">
        <v>-0.1554066</v>
      </c>
      <c r="D14" s="14">
        <v>-0.1609823</v>
      </c>
      <c r="E14" s="14">
        <v>-0.1119074</v>
      </c>
      <c r="F14" s="25">
        <v>-0.01901726</v>
      </c>
      <c r="G14" s="35">
        <v>-0.1102029</v>
      </c>
    </row>
    <row r="15" spans="1:7" ht="12">
      <c r="A15" s="21" t="s">
        <v>23</v>
      </c>
      <c r="B15" s="31">
        <v>-0.4352181</v>
      </c>
      <c r="C15" s="16">
        <v>-0.1745368</v>
      </c>
      <c r="D15" s="16">
        <v>-0.1303239</v>
      </c>
      <c r="E15" s="16">
        <v>-0.1303121</v>
      </c>
      <c r="F15" s="27">
        <v>-0.3321054</v>
      </c>
      <c r="G15" s="37">
        <v>-0.2120038</v>
      </c>
    </row>
    <row r="16" spans="1:7" ht="12">
      <c r="A16" s="20" t="s">
        <v>24</v>
      </c>
      <c r="B16" s="29">
        <v>0.04779739</v>
      </c>
      <c r="C16" s="14">
        <v>-0.0187251</v>
      </c>
      <c r="D16" s="14">
        <v>0.04379094</v>
      </c>
      <c r="E16" s="14">
        <v>0.0302828</v>
      </c>
      <c r="F16" s="25">
        <v>-0.02166221</v>
      </c>
      <c r="G16" s="35">
        <v>0.01733315</v>
      </c>
    </row>
    <row r="17" spans="1:7" ht="12">
      <c r="A17" s="20" t="s">
        <v>25</v>
      </c>
      <c r="B17" s="29">
        <v>0.006346945</v>
      </c>
      <c r="C17" s="14">
        <v>0.0008851299</v>
      </c>
      <c r="D17" s="14">
        <v>-0.0005958975</v>
      </c>
      <c r="E17" s="14">
        <v>-0.01060039</v>
      </c>
      <c r="F17" s="25">
        <v>-0.007945719</v>
      </c>
      <c r="G17" s="35">
        <v>-0.002624526</v>
      </c>
    </row>
    <row r="18" spans="1:7" ht="12">
      <c r="A18" s="20" t="s">
        <v>26</v>
      </c>
      <c r="B18" s="29">
        <v>-0.04091195</v>
      </c>
      <c r="C18" s="14">
        <v>0.00955938</v>
      </c>
      <c r="D18" s="14">
        <v>0.005216459</v>
      </c>
      <c r="E18" s="14">
        <v>-0.0194265</v>
      </c>
      <c r="F18" s="25">
        <v>-0.01129758</v>
      </c>
      <c r="G18" s="35">
        <v>-0.008543608</v>
      </c>
    </row>
    <row r="19" spans="1:7" ht="12">
      <c r="A19" s="21" t="s">
        <v>27</v>
      </c>
      <c r="B19" s="31">
        <v>-0.2092794</v>
      </c>
      <c r="C19" s="16">
        <v>-0.1935617</v>
      </c>
      <c r="D19" s="16">
        <v>-0.2054832</v>
      </c>
      <c r="E19" s="16">
        <v>-0.1987984</v>
      </c>
      <c r="F19" s="27">
        <v>-0.1503159</v>
      </c>
      <c r="G19" s="37">
        <v>-0.1941893</v>
      </c>
    </row>
    <row r="20" spans="1:7" ht="12.75" thickBot="1">
      <c r="A20" s="44" t="s">
        <v>28</v>
      </c>
      <c r="B20" s="45">
        <v>0.002160532</v>
      </c>
      <c r="C20" s="46">
        <v>0.0009929866</v>
      </c>
      <c r="D20" s="46">
        <v>-0.0001683338</v>
      </c>
      <c r="E20" s="46">
        <v>0.00276226</v>
      </c>
      <c r="F20" s="47">
        <v>-0.004435783</v>
      </c>
      <c r="G20" s="48">
        <v>0.0005832248</v>
      </c>
    </row>
    <row r="21" spans="1:7" ht="12.75" thickTop="1">
      <c r="A21" s="6" t="s">
        <v>29</v>
      </c>
      <c r="B21" s="39">
        <v>-244.8138</v>
      </c>
      <c r="C21" s="40">
        <v>154.7547</v>
      </c>
      <c r="D21" s="40">
        <v>132.4297</v>
      </c>
      <c r="E21" s="40">
        <v>-15.98743</v>
      </c>
      <c r="F21" s="41">
        <v>-223.6362</v>
      </c>
      <c r="G21" s="43">
        <v>4.326507E-05</v>
      </c>
    </row>
    <row r="22" spans="1:7" ht="12">
      <c r="A22" s="20" t="s">
        <v>30</v>
      </c>
      <c r="B22" s="29">
        <v>217.4506</v>
      </c>
      <c r="C22" s="14">
        <v>88.5877</v>
      </c>
      <c r="D22" s="14">
        <v>-28.3331</v>
      </c>
      <c r="E22" s="14">
        <v>-98.92318</v>
      </c>
      <c r="F22" s="25">
        <v>-166.4164</v>
      </c>
      <c r="G22" s="36">
        <v>0</v>
      </c>
    </row>
    <row r="23" spans="1:7" ht="12">
      <c r="A23" s="20" t="s">
        <v>31</v>
      </c>
      <c r="B23" s="29">
        <v>-0.3843966</v>
      </c>
      <c r="C23" s="14">
        <v>1.374289</v>
      </c>
      <c r="D23" s="14">
        <v>-0.8778959</v>
      </c>
      <c r="E23" s="14">
        <v>-0.5452243</v>
      </c>
      <c r="F23" s="25">
        <v>4.749829</v>
      </c>
      <c r="G23" s="35">
        <v>0.5669473</v>
      </c>
    </row>
    <row r="24" spans="1:7" ht="12">
      <c r="A24" s="20" t="s">
        <v>32</v>
      </c>
      <c r="B24" s="29">
        <v>-1.095261</v>
      </c>
      <c r="C24" s="14">
        <v>-1.657643</v>
      </c>
      <c r="D24" s="14">
        <v>1.162445</v>
      </c>
      <c r="E24" s="14">
        <v>-1.00716</v>
      </c>
      <c r="F24" s="25">
        <v>2.313585</v>
      </c>
      <c r="G24" s="35">
        <v>-0.2111966</v>
      </c>
    </row>
    <row r="25" spans="1:7" ht="12">
      <c r="A25" s="20" t="s">
        <v>33</v>
      </c>
      <c r="B25" s="29">
        <v>-0.06294318</v>
      </c>
      <c r="C25" s="14">
        <v>1.307553</v>
      </c>
      <c r="D25" s="14">
        <v>0.1352733</v>
      </c>
      <c r="E25" s="14">
        <v>0.3475136</v>
      </c>
      <c r="F25" s="25">
        <v>-3.322239</v>
      </c>
      <c r="G25" s="35">
        <v>-0.0217342</v>
      </c>
    </row>
    <row r="26" spans="1:7" ht="12">
      <c r="A26" s="21" t="s">
        <v>34</v>
      </c>
      <c r="B26" s="31">
        <v>1.532177</v>
      </c>
      <c r="C26" s="16">
        <v>0.3255667</v>
      </c>
      <c r="D26" s="16">
        <v>-0.2508802</v>
      </c>
      <c r="E26" s="16">
        <v>0.2506341</v>
      </c>
      <c r="F26" s="27">
        <v>1.003525</v>
      </c>
      <c r="G26" s="37">
        <v>0.4339464</v>
      </c>
    </row>
    <row r="27" spans="1:7" ht="12">
      <c r="A27" s="20" t="s">
        <v>35</v>
      </c>
      <c r="B27" s="29">
        <v>0.3262189</v>
      </c>
      <c r="C27" s="14">
        <v>0.225083</v>
      </c>
      <c r="D27" s="14">
        <v>0.4645287</v>
      </c>
      <c r="E27" s="14">
        <v>-0.1767735</v>
      </c>
      <c r="F27" s="25">
        <v>0.5449343</v>
      </c>
      <c r="G27" s="35">
        <v>0.2433448</v>
      </c>
    </row>
    <row r="28" spans="1:7" ht="12">
      <c r="A28" s="20" t="s">
        <v>36</v>
      </c>
      <c r="B28" s="29">
        <v>0.174234</v>
      </c>
      <c r="C28" s="14">
        <v>0.09743189</v>
      </c>
      <c r="D28" s="14">
        <v>0.2107724</v>
      </c>
      <c r="E28" s="14">
        <v>0.1013569</v>
      </c>
      <c r="F28" s="25">
        <v>0.3223156</v>
      </c>
      <c r="G28" s="35">
        <v>0.1667737</v>
      </c>
    </row>
    <row r="29" spans="1:7" ht="12">
      <c r="A29" s="20" t="s">
        <v>37</v>
      </c>
      <c r="B29" s="29">
        <v>0.09282594</v>
      </c>
      <c r="C29" s="14">
        <v>0.002849223</v>
      </c>
      <c r="D29" s="14">
        <v>0.01858624</v>
      </c>
      <c r="E29" s="14">
        <v>0.1325116</v>
      </c>
      <c r="F29" s="25">
        <v>-0.03695933</v>
      </c>
      <c r="G29" s="35">
        <v>0.04552465</v>
      </c>
    </row>
    <row r="30" spans="1:7" ht="12">
      <c r="A30" s="21" t="s">
        <v>38</v>
      </c>
      <c r="B30" s="31">
        <v>0.1023646</v>
      </c>
      <c r="C30" s="16">
        <v>0.07025877</v>
      </c>
      <c r="D30" s="16">
        <v>0.09818371</v>
      </c>
      <c r="E30" s="16">
        <v>0.04341801</v>
      </c>
      <c r="F30" s="27">
        <v>0.2329607</v>
      </c>
      <c r="G30" s="37">
        <v>0.09687869</v>
      </c>
    </row>
    <row r="31" spans="1:7" ht="12">
      <c r="A31" s="20" t="s">
        <v>39</v>
      </c>
      <c r="B31" s="29">
        <v>0.04146322</v>
      </c>
      <c r="C31" s="14">
        <v>0.0154165</v>
      </c>
      <c r="D31" s="14">
        <v>0.03139717</v>
      </c>
      <c r="E31" s="14">
        <v>0.02337598</v>
      </c>
      <c r="F31" s="25">
        <v>0.05649234</v>
      </c>
      <c r="G31" s="35">
        <v>0.03042745</v>
      </c>
    </row>
    <row r="32" spans="1:7" ht="12">
      <c r="A32" s="20" t="s">
        <v>40</v>
      </c>
      <c r="B32" s="29">
        <v>0.05223223</v>
      </c>
      <c r="C32" s="14">
        <v>0.04249821</v>
      </c>
      <c r="D32" s="14">
        <v>0.03159238</v>
      </c>
      <c r="E32" s="14">
        <v>0.04078795</v>
      </c>
      <c r="F32" s="25">
        <v>0.03791208</v>
      </c>
      <c r="G32" s="35">
        <v>0.04025864</v>
      </c>
    </row>
    <row r="33" spans="1:7" ht="12">
      <c r="A33" s="20" t="s">
        <v>41</v>
      </c>
      <c r="B33" s="29">
        <v>0.09113931</v>
      </c>
      <c r="C33" s="14">
        <v>-0.02674686</v>
      </c>
      <c r="D33" s="14">
        <v>-0.004289655</v>
      </c>
      <c r="E33" s="14">
        <v>0.02077126</v>
      </c>
      <c r="F33" s="25">
        <v>0.04298278</v>
      </c>
      <c r="G33" s="35">
        <v>0.01644669</v>
      </c>
    </row>
    <row r="34" spans="1:7" ht="12">
      <c r="A34" s="21" t="s">
        <v>42</v>
      </c>
      <c r="B34" s="31">
        <v>-0.0234644</v>
      </c>
      <c r="C34" s="16">
        <v>-0.01189669</v>
      </c>
      <c r="D34" s="16">
        <v>0.005710714</v>
      </c>
      <c r="E34" s="16">
        <v>0.01085488</v>
      </c>
      <c r="F34" s="27">
        <v>-0.01489974</v>
      </c>
      <c r="G34" s="37">
        <v>-0.00426899</v>
      </c>
    </row>
    <row r="35" spans="1:7" ht="12.75" thickBot="1">
      <c r="A35" s="22" t="s">
        <v>43</v>
      </c>
      <c r="B35" s="32">
        <v>-0.001579322</v>
      </c>
      <c r="C35" s="17">
        <v>0.003501503</v>
      </c>
      <c r="D35" s="17">
        <v>-0.001899946</v>
      </c>
      <c r="E35" s="17">
        <v>0.006208247</v>
      </c>
      <c r="F35" s="28">
        <v>0.01033081</v>
      </c>
      <c r="G35" s="38">
        <v>0.003030078</v>
      </c>
    </row>
    <row r="36" spans="1:7" ht="12">
      <c r="A36" s="4" t="s">
        <v>44</v>
      </c>
      <c r="B36" s="3">
        <v>21.96655</v>
      </c>
      <c r="C36" s="3">
        <v>21.97266</v>
      </c>
      <c r="D36" s="3">
        <v>21.99402</v>
      </c>
      <c r="E36" s="3">
        <v>21.99707</v>
      </c>
      <c r="F36" s="3">
        <v>22.01233</v>
      </c>
      <c r="G36" s="3"/>
    </row>
    <row r="37" spans="1:6" ht="12">
      <c r="A37" s="4" t="s">
        <v>45</v>
      </c>
      <c r="B37" s="2">
        <v>-0.2670288</v>
      </c>
      <c r="C37" s="2">
        <v>-0.2410889</v>
      </c>
      <c r="D37" s="2">
        <v>-0.2319336</v>
      </c>
      <c r="E37" s="2">
        <v>-0.227356</v>
      </c>
      <c r="F37" s="2">
        <v>-0.2243042</v>
      </c>
    </row>
    <row r="38" spans="1:7" ht="12">
      <c r="A38" s="4" t="s">
        <v>52</v>
      </c>
      <c r="B38" s="2">
        <v>-0.0001849142</v>
      </c>
      <c r="C38" s="2">
        <v>6.749139E-05</v>
      </c>
      <c r="D38" s="2">
        <v>8.924076E-05</v>
      </c>
      <c r="E38" s="2">
        <v>-0.0001090787</v>
      </c>
      <c r="F38" s="2">
        <v>0.0001143958</v>
      </c>
      <c r="G38" s="2">
        <v>5.786154E-05</v>
      </c>
    </row>
    <row r="39" spans="1:7" ht="12.75" thickBot="1">
      <c r="A39" s="4" t="s">
        <v>53</v>
      </c>
      <c r="B39" s="2">
        <v>0.0004202044</v>
      </c>
      <c r="C39" s="2">
        <v>-0.0002636809</v>
      </c>
      <c r="D39" s="2">
        <v>-0.0002248777</v>
      </c>
      <c r="E39" s="2">
        <v>2.609959E-05</v>
      </c>
      <c r="F39" s="2">
        <v>0.0003820853</v>
      </c>
      <c r="G39" s="2">
        <v>0.000175892</v>
      </c>
    </row>
    <row r="40" spans="2:5" ht="12.75" thickBot="1">
      <c r="B40" s="7" t="s">
        <v>46</v>
      </c>
      <c r="C40" s="8">
        <v>-0.003749</v>
      </c>
      <c r="D40" s="18" t="s">
        <v>47</v>
      </c>
      <c r="E40" s="9">
        <v>3.116672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0.00375</v>
      </c>
      <c r="D4">
        <v>0.003748</v>
      </c>
      <c r="E4">
        <v>0.003748</v>
      </c>
      <c r="F4">
        <v>0.00208</v>
      </c>
      <c r="G4">
        <v>0.011683</v>
      </c>
    </row>
    <row r="5" spans="1:7" ht="12.75">
      <c r="A5" t="s">
        <v>13</v>
      </c>
      <c r="B5">
        <v>10.870817</v>
      </c>
      <c r="C5">
        <v>4.429269</v>
      </c>
      <c r="D5">
        <v>-1.416651</v>
      </c>
      <c r="E5">
        <v>-4.945998</v>
      </c>
      <c r="F5">
        <v>-8.320054</v>
      </c>
      <c r="G5">
        <v>0.592</v>
      </c>
    </row>
    <row r="6" spans="1:7" ht="12.75">
      <c r="A6" t="s">
        <v>14</v>
      </c>
      <c r="B6" s="49">
        <v>114.148</v>
      </c>
      <c r="C6" s="49">
        <v>-41.07487</v>
      </c>
      <c r="D6" s="49">
        <v>-52.11977</v>
      </c>
      <c r="E6" s="49">
        <v>64.01207</v>
      </c>
      <c r="F6" s="49">
        <v>-71.03195</v>
      </c>
      <c r="G6" s="49">
        <v>0.0003318078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-0.9656144</v>
      </c>
      <c r="C8" s="49">
        <v>-1.277733</v>
      </c>
      <c r="D8" s="49">
        <v>-0.6230538</v>
      </c>
      <c r="E8" s="49">
        <v>-2.691315</v>
      </c>
      <c r="F8" s="49">
        <v>-3.900847</v>
      </c>
      <c r="G8" s="49">
        <v>-1.76535</v>
      </c>
    </row>
    <row r="9" spans="1:7" ht="12.75">
      <c r="A9" t="s">
        <v>17</v>
      </c>
      <c r="B9" s="49">
        <v>0.792643</v>
      </c>
      <c r="C9" s="49">
        <v>0.9342693</v>
      </c>
      <c r="D9" s="49">
        <v>0.4681854</v>
      </c>
      <c r="E9" s="49">
        <v>0.5464472</v>
      </c>
      <c r="F9" s="49">
        <v>-1.168324</v>
      </c>
      <c r="G9" s="49">
        <v>0.4276594</v>
      </c>
    </row>
    <row r="10" spans="1:7" ht="12.75">
      <c r="A10" t="s">
        <v>18</v>
      </c>
      <c r="B10" s="49">
        <v>1.45179</v>
      </c>
      <c r="C10" s="49">
        <v>0.2442414</v>
      </c>
      <c r="D10" s="49">
        <v>0.05851412</v>
      </c>
      <c r="E10" s="49">
        <v>0.802759</v>
      </c>
      <c r="F10" s="49">
        <v>-1.351808</v>
      </c>
      <c r="G10" s="49">
        <v>0.2955024</v>
      </c>
    </row>
    <row r="11" spans="1:7" ht="12.75">
      <c r="A11" t="s">
        <v>19</v>
      </c>
      <c r="B11" s="49">
        <v>1.858699</v>
      </c>
      <c r="C11" s="49">
        <v>1.619732</v>
      </c>
      <c r="D11" s="49">
        <v>2.260027</v>
      </c>
      <c r="E11" s="49">
        <v>1.846887</v>
      </c>
      <c r="F11" s="49">
        <v>12.89034</v>
      </c>
      <c r="G11" s="49">
        <v>3.367627</v>
      </c>
    </row>
    <row r="12" spans="1:7" ht="12.75">
      <c r="A12" t="s">
        <v>20</v>
      </c>
      <c r="B12" s="49">
        <v>0.2506256</v>
      </c>
      <c r="C12" s="49">
        <v>-0.1705878</v>
      </c>
      <c r="D12" s="49">
        <v>0.4300722</v>
      </c>
      <c r="E12" s="49">
        <v>0.02493165</v>
      </c>
      <c r="F12" s="49">
        <v>0.08973966</v>
      </c>
      <c r="G12" s="49">
        <v>0.1166254</v>
      </c>
    </row>
    <row r="13" spans="1:7" ht="12.75">
      <c r="A13" t="s">
        <v>21</v>
      </c>
      <c r="B13" s="49">
        <v>-0.07218713</v>
      </c>
      <c r="C13" s="49">
        <v>-0.08392956</v>
      </c>
      <c r="D13" s="49">
        <v>-0.03223314</v>
      </c>
      <c r="E13" s="49">
        <v>0.1736216</v>
      </c>
      <c r="F13" s="49">
        <v>-0.1358896</v>
      </c>
      <c r="G13" s="49">
        <v>-0.01477582</v>
      </c>
    </row>
    <row r="14" spans="1:7" ht="12.75">
      <c r="A14" t="s">
        <v>22</v>
      </c>
      <c r="B14" s="49">
        <v>-0.03183248</v>
      </c>
      <c r="C14" s="49">
        <v>-0.1554066</v>
      </c>
      <c r="D14" s="49">
        <v>-0.1609823</v>
      </c>
      <c r="E14" s="49">
        <v>-0.1119074</v>
      </c>
      <c r="F14" s="49">
        <v>-0.01901726</v>
      </c>
      <c r="G14" s="49">
        <v>-0.1102029</v>
      </c>
    </row>
    <row r="15" spans="1:7" ht="12.75">
      <c r="A15" t="s">
        <v>23</v>
      </c>
      <c r="B15" s="49">
        <v>-0.4352181</v>
      </c>
      <c r="C15" s="49">
        <v>-0.1745368</v>
      </c>
      <c r="D15" s="49">
        <v>-0.1303239</v>
      </c>
      <c r="E15" s="49">
        <v>-0.1303121</v>
      </c>
      <c r="F15" s="49">
        <v>-0.3321054</v>
      </c>
      <c r="G15" s="49">
        <v>-0.2120038</v>
      </c>
    </row>
    <row r="16" spans="1:7" ht="12.75">
      <c r="A16" t="s">
        <v>24</v>
      </c>
      <c r="B16" s="49">
        <v>0.04779739</v>
      </c>
      <c r="C16" s="49">
        <v>-0.0187251</v>
      </c>
      <c r="D16" s="49">
        <v>0.04379094</v>
      </c>
      <c r="E16" s="49">
        <v>0.0302828</v>
      </c>
      <c r="F16" s="49">
        <v>-0.02166221</v>
      </c>
      <c r="G16" s="49">
        <v>0.01733315</v>
      </c>
    </row>
    <row r="17" spans="1:7" ht="12.75">
      <c r="A17" t="s">
        <v>25</v>
      </c>
      <c r="B17" s="49">
        <v>0.006346945</v>
      </c>
      <c r="C17" s="49">
        <v>0.0008851299</v>
      </c>
      <c r="D17" s="49">
        <v>-0.0005958975</v>
      </c>
      <c r="E17" s="49">
        <v>-0.01060039</v>
      </c>
      <c r="F17" s="49">
        <v>-0.007945719</v>
      </c>
      <c r="G17" s="49">
        <v>-0.002624526</v>
      </c>
    </row>
    <row r="18" spans="1:7" ht="12.75">
      <c r="A18" t="s">
        <v>26</v>
      </c>
      <c r="B18" s="49">
        <v>-0.04091195</v>
      </c>
      <c r="C18" s="49">
        <v>0.00955938</v>
      </c>
      <c r="D18" s="49">
        <v>0.005216459</v>
      </c>
      <c r="E18" s="49">
        <v>-0.0194265</v>
      </c>
      <c r="F18" s="49">
        <v>-0.01129758</v>
      </c>
      <c r="G18" s="49">
        <v>-0.008543608</v>
      </c>
    </row>
    <row r="19" spans="1:7" ht="12.75">
      <c r="A19" t="s">
        <v>27</v>
      </c>
      <c r="B19" s="49">
        <v>-0.2092794</v>
      </c>
      <c r="C19" s="49">
        <v>-0.1935617</v>
      </c>
      <c r="D19" s="49">
        <v>-0.2054832</v>
      </c>
      <c r="E19" s="49">
        <v>-0.1987984</v>
      </c>
      <c r="F19" s="49">
        <v>-0.1503159</v>
      </c>
      <c r="G19" s="49">
        <v>-0.1941893</v>
      </c>
    </row>
    <row r="20" spans="1:7" ht="12.75">
      <c r="A20" t="s">
        <v>28</v>
      </c>
      <c r="B20" s="49">
        <v>0.002160532</v>
      </c>
      <c r="C20" s="49">
        <v>0.0009929866</v>
      </c>
      <c r="D20" s="49">
        <v>-0.0001683338</v>
      </c>
      <c r="E20" s="49">
        <v>0.00276226</v>
      </c>
      <c r="F20" s="49">
        <v>-0.004435783</v>
      </c>
      <c r="G20" s="49">
        <v>0.0005832248</v>
      </c>
    </row>
    <row r="21" spans="1:7" ht="12.75">
      <c r="A21" t="s">
        <v>29</v>
      </c>
      <c r="B21" s="49">
        <v>-244.8138</v>
      </c>
      <c r="C21" s="49">
        <v>154.7547</v>
      </c>
      <c r="D21" s="49">
        <v>132.4297</v>
      </c>
      <c r="E21" s="49">
        <v>-15.98743</v>
      </c>
      <c r="F21" s="49">
        <v>-223.6362</v>
      </c>
      <c r="G21" s="49">
        <v>4.326507E-05</v>
      </c>
    </row>
    <row r="22" spans="1:7" ht="12.75">
      <c r="A22" t="s">
        <v>30</v>
      </c>
      <c r="B22" s="49">
        <v>217.4506</v>
      </c>
      <c r="C22" s="49">
        <v>88.5877</v>
      </c>
      <c r="D22" s="49">
        <v>-28.3331</v>
      </c>
      <c r="E22" s="49">
        <v>-98.92318</v>
      </c>
      <c r="F22" s="49">
        <v>-166.4164</v>
      </c>
      <c r="G22" s="49">
        <v>0</v>
      </c>
    </row>
    <row r="23" spans="1:7" ht="12.75">
      <c r="A23" t="s">
        <v>31</v>
      </c>
      <c r="B23" s="49">
        <v>-0.3843966</v>
      </c>
      <c r="C23" s="49">
        <v>1.374289</v>
      </c>
      <c r="D23" s="49">
        <v>-0.8778959</v>
      </c>
      <c r="E23" s="49">
        <v>-0.5452243</v>
      </c>
      <c r="F23" s="49">
        <v>4.749829</v>
      </c>
      <c r="G23" s="49">
        <v>0.5669473</v>
      </c>
    </row>
    <row r="24" spans="1:7" ht="12.75">
      <c r="A24" t="s">
        <v>32</v>
      </c>
      <c r="B24" s="49">
        <v>-1.095261</v>
      </c>
      <c r="C24" s="49">
        <v>-1.657643</v>
      </c>
      <c r="D24" s="49">
        <v>1.162445</v>
      </c>
      <c r="E24" s="49">
        <v>-1.00716</v>
      </c>
      <c r="F24" s="49">
        <v>2.313585</v>
      </c>
      <c r="G24" s="49">
        <v>-0.2111966</v>
      </c>
    </row>
    <row r="25" spans="1:7" ht="12.75">
      <c r="A25" t="s">
        <v>33</v>
      </c>
      <c r="B25" s="49">
        <v>-0.06294318</v>
      </c>
      <c r="C25" s="49">
        <v>1.307553</v>
      </c>
      <c r="D25" s="49">
        <v>0.1352733</v>
      </c>
      <c r="E25" s="49">
        <v>0.3475136</v>
      </c>
      <c r="F25" s="49">
        <v>-3.322239</v>
      </c>
      <c r="G25" s="49">
        <v>-0.0217342</v>
      </c>
    </row>
    <row r="26" spans="1:7" ht="12.75">
      <c r="A26" t="s">
        <v>34</v>
      </c>
      <c r="B26" s="49">
        <v>1.532177</v>
      </c>
      <c r="C26" s="49">
        <v>0.3255667</v>
      </c>
      <c r="D26" s="49">
        <v>-0.2508802</v>
      </c>
      <c r="E26" s="49">
        <v>0.2506341</v>
      </c>
      <c r="F26" s="49">
        <v>1.003525</v>
      </c>
      <c r="G26" s="49">
        <v>0.4339464</v>
      </c>
    </row>
    <row r="27" spans="1:7" ht="12.75">
      <c r="A27" t="s">
        <v>35</v>
      </c>
      <c r="B27" s="49">
        <v>0.3262189</v>
      </c>
      <c r="C27" s="49">
        <v>0.225083</v>
      </c>
      <c r="D27" s="49">
        <v>0.4645287</v>
      </c>
      <c r="E27" s="49">
        <v>-0.1767735</v>
      </c>
      <c r="F27" s="49">
        <v>0.5449343</v>
      </c>
      <c r="G27" s="49">
        <v>0.2433448</v>
      </c>
    </row>
    <row r="28" spans="1:7" ht="12.75">
      <c r="A28" t="s">
        <v>36</v>
      </c>
      <c r="B28" s="49">
        <v>0.174234</v>
      </c>
      <c r="C28" s="49">
        <v>0.09743189</v>
      </c>
      <c r="D28" s="49">
        <v>0.2107724</v>
      </c>
      <c r="E28" s="49">
        <v>0.1013569</v>
      </c>
      <c r="F28" s="49">
        <v>0.3223156</v>
      </c>
      <c r="G28" s="49">
        <v>0.1667737</v>
      </c>
    </row>
    <row r="29" spans="1:7" ht="12.75">
      <c r="A29" t="s">
        <v>37</v>
      </c>
      <c r="B29" s="49">
        <v>0.09282594</v>
      </c>
      <c r="C29" s="49">
        <v>0.002849223</v>
      </c>
      <c r="D29" s="49">
        <v>0.01858624</v>
      </c>
      <c r="E29" s="49">
        <v>0.1325116</v>
      </c>
      <c r="F29" s="49">
        <v>-0.03695933</v>
      </c>
      <c r="G29" s="49">
        <v>0.04552465</v>
      </c>
    </row>
    <row r="30" spans="1:7" ht="12.75">
      <c r="A30" t="s">
        <v>38</v>
      </c>
      <c r="B30" s="49">
        <v>0.1023646</v>
      </c>
      <c r="C30" s="49">
        <v>0.07025877</v>
      </c>
      <c r="D30" s="49">
        <v>0.09818371</v>
      </c>
      <c r="E30" s="49">
        <v>0.04341801</v>
      </c>
      <c r="F30" s="49">
        <v>0.2329607</v>
      </c>
      <c r="G30" s="49">
        <v>0.09687869</v>
      </c>
    </row>
    <row r="31" spans="1:7" ht="12.75">
      <c r="A31" t="s">
        <v>39</v>
      </c>
      <c r="B31" s="49">
        <v>0.04146322</v>
      </c>
      <c r="C31" s="49">
        <v>0.0154165</v>
      </c>
      <c r="D31" s="49">
        <v>0.03139717</v>
      </c>
      <c r="E31" s="49">
        <v>0.02337598</v>
      </c>
      <c r="F31" s="49">
        <v>0.05649234</v>
      </c>
      <c r="G31" s="49">
        <v>0.03042745</v>
      </c>
    </row>
    <row r="32" spans="1:7" ht="12.75">
      <c r="A32" t="s">
        <v>40</v>
      </c>
      <c r="B32" s="49">
        <v>0.05223223</v>
      </c>
      <c r="C32" s="49">
        <v>0.04249821</v>
      </c>
      <c r="D32" s="49">
        <v>0.03159238</v>
      </c>
      <c r="E32" s="49">
        <v>0.04078795</v>
      </c>
      <c r="F32" s="49">
        <v>0.03791208</v>
      </c>
      <c r="G32" s="49">
        <v>0.04025864</v>
      </c>
    </row>
    <row r="33" spans="1:7" ht="12.75">
      <c r="A33" t="s">
        <v>41</v>
      </c>
      <c r="B33" s="49">
        <v>0.09113931</v>
      </c>
      <c r="C33" s="49">
        <v>-0.02674686</v>
      </c>
      <c r="D33" s="49">
        <v>-0.004289655</v>
      </c>
      <c r="E33" s="49">
        <v>0.02077126</v>
      </c>
      <c r="F33" s="49">
        <v>0.04298278</v>
      </c>
      <c r="G33" s="49">
        <v>0.01644669</v>
      </c>
    </row>
    <row r="34" spans="1:7" ht="12.75">
      <c r="A34" t="s">
        <v>42</v>
      </c>
      <c r="B34" s="49">
        <v>-0.0234644</v>
      </c>
      <c r="C34" s="49">
        <v>-0.01189669</v>
      </c>
      <c r="D34" s="49">
        <v>0.005710714</v>
      </c>
      <c r="E34" s="49">
        <v>0.01085488</v>
      </c>
      <c r="F34" s="49">
        <v>-0.01489974</v>
      </c>
      <c r="G34" s="49">
        <v>-0.00426899</v>
      </c>
    </row>
    <row r="35" spans="1:7" ht="12.75">
      <c r="A35" t="s">
        <v>43</v>
      </c>
      <c r="B35" s="49">
        <v>-0.001579322</v>
      </c>
      <c r="C35" s="49">
        <v>0.003501503</v>
      </c>
      <c r="D35" s="49">
        <v>-0.001899946</v>
      </c>
      <c r="E35" s="49">
        <v>0.006208247</v>
      </c>
      <c r="F35" s="49">
        <v>0.01033081</v>
      </c>
      <c r="G35" s="49">
        <v>0.003030078</v>
      </c>
    </row>
    <row r="36" spans="1:6" ht="12.75">
      <c r="A36" t="s">
        <v>44</v>
      </c>
      <c r="B36" s="49">
        <v>21.96655</v>
      </c>
      <c r="C36" s="49">
        <v>21.97266</v>
      </c>
      <c r="D36" s="49">
        <v>21.99402</v>
      </c>
      <c r="E36" s="49">
        <v>21.99707</v>
      </c>
      <c r="F36" s="49">
        <v>22.01233</v>
      </c>
    </row>
    <row r="37" spans="1:6" ht="12.75">
      <c r="A37" t="s">
        <v>45</v>
      </c>
      <c r="B37" s="49">
        <v>-0.2670288</v>
      </c>
      <c r="C37" s="49">
        <v>-0.2410889</v>
      </c>
      <c r="D37" s="49">
        <v>-0.2319336</v>
      </c>
      <c r="E37" s="49">
        <v>-0.227356</v>
      </c>
      <c r="F37" s="49">
        <v>-0.2243042</v>
      </c>
    </row>
    <row r="38" spans="1:7" ht="12.75">
      <c r="A38" t="s">
        <v>54</v>
      </c>
      <c r="B38" s="49">
        <v>-0.0001849142</v>
      </c>
      <c r="C38" s="49">
        <v>6.749139E-05</v>
      </c>
      <c r="D38" s="49">
        <v>8.924076E-05</v>
      </c>
      <c r="E38" s="49">
        <v>-0.0001090787</v>
      </c>
      <c r="F38" s="49">
        <v>0.0001143958</v>
      </c>
      <c r="G38" s="49">
        <v>5.786154E-05</v>
      </c>
    </row>
    <row r="39" spans="1:7" ht="12.75">
      <c r="A39" t="s">
        <v>55</v>
      </c>
      <c r="B39" s="49">
        <v>0.0004202044</v>
      </c>
      <c r="C39" s="49">
        <v>-0.0002636809</v>
      </c>
      <c r="D39" s="49">
        <v>-0.0002248777</v>
      </c>
      <c r="E39" s="49">
        <v>2.609959E-05</v>
      </c>
      <c r="F39" s="49">
        <v>0.0003820853</v>
      </c>
      <c r="G39" s="49">
        <v>0.000175892</v>
      </c>
    </row>
    <row r="40" spans="2:5" ht="12.75">
      <c r="B40" t="s">
        <v>46</v>
      </c>
      <c r="C40">
        <v>-0.003749</v>
      </c>
      <c r="D40" t="s">
        <v>47</v>
      </c>
      <c r="E40">
        <v>3.116672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-0.00018491422943533637</v>
      </c>
      <c r="C50">
        <f>-0.017/(C7*C7+C22*C22)*(C21*C22+C6*C7)</f>
        <v>6.749139072441564E-05</v>
      </c>
      <c r="D50">
        <f>-0.017/(D7*D7+D22*D22)*(D21*D22+D6*D7)</f>
        <v>8.924075707545495E-05</v>
      </c>
      <c r="E50">
        <f>-0.017/(E7*E7+E22*E22)*(E21*E22+E6*E7)</f>
        <v>-0.00010907870444166089</v>
      </c>
      <c r="F50">
        <f>-0.017/(F7*F7+F22*F22)*(F21*F22+F6*F7)</f>
        <v>0.00011439578942835957</v>
      </c>
      <c r="G50">
        <f>(B50*B$4+C50*C$4+D50*D$4+E50*E$4+F50*F$4)/SUM(B$4:F$4)</f>
        <v>-7.274881145156168E-09</v>
      </c>
    </row>
    <row r="51" spans="1:7" ht="12.75">
      <c r="A51" t="s">
        <v>58</v>
      </c>
      <c r="B51">
        <f>-0.017/(B7*B7+B22*B22)*(B21*B7-B6*B22)</f>
        <v>0.0004202044310139252</v>
      </c>
      <c r="C51">
        <f>-0.017/(C7*C7+C22*C22)*(C21*C7-C6*C22)</f>
        <v>-0.0002636808807074078</v>
      </c>
      <c r="D51">
        <f>-0.017/(D7*D7+D22*D22)*(D21*D7-D6*D22)</f>
        <v>-0.00022487764327057058</v>
      </c>
      <c r="E51">
        <f>-0.017/(E7*E7+E22*E22)*(E21*E7-E6*E22)</f>
        <v>2.609958976863508E-05</v>
      </c>
      <c r="F51">
        <f>-0.017/(F7*F7+F22*F22)*(F21*F7-F6*F22)</f>
        <v>0.0003820852735451826</v>
      </c>
      <c r="G51">
        <f>(B51*B$4+C51*C$4+D51*D$4+E51*E$4+F51*F$4)/SUM(B$4:F$4)</f>
        <v>5.169903274283553E-07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10000.040009529093</v>
      </c>
      <c r="C62">
        <f>C7+(2/0.017)*(C8*C50-C23*C51)</f>
        <v>10000.03248679491</v>
      </c>
      <c r="D62">
        <f>D7+(2/0.017)*(D8*D50-D23*D51)</f>
        <v>9999.97023282896</v>
      </c>
      <c r="E62">
        <f>E7+(2/0.017)*(E8*E50-E23*E51)</f>
        <v>10000.036211209883</v>
      </c>
      <c r="F62">
        <f>F7+(2/0.017)*(F8*F50-F23*F51)</f>
        <v>9999.7339905665</v>
      </c>
    </row>
    <row r="63" spans="1:6" ht="12.75">
      <c r="A63" t="s">
        <v>66</v>
      </c>
      <c r="B63">
        <f>B8+(3/0.017)*(B9*B50-B24*B51)</f>
        <v>-0.91026218427863</v>
      </c>
      <c r="C63">
        <f>C8+(3/0.017)*(C9*C50-C24*C51)</f>
        <v>-1.3437389350182958</v>
      </c>
      <c r="D63">
        <f>D8+(3/0.017)*(D9*D50-D24*D51)</f>
        <v>-0.5695498391330589</v>
      </c>
      <c r="E63">
        <f>E8+(3/0.017)*(E9*E50-E24*E51)</f>
        <v>-2.697194874668893</v>
      </c>
      <c r="F63">
        <f>F8+(3/0.017)*(F9*F50-F24*F51)</f>
        <v>-4.080430194802905</v>
      </c>
    </row>
    <row r="64" spans="1:6" ht="12.75">
      <c r="A64" t="s">
        <v>67</v>
      </c>
      <c r="B64">
        <f>B9+(4/0.017)*(B10*B50-B25*B51)</f>
        <v>0.7357000291732189</v>
      </c>
      <c r="C64">
        <f>C9+(4/0.017)*(C10*C50-C25*C51)</f>
        <v>1.0192718690282567</v>
      </c>
      <c r="D64">
        <f>D9+(4/0.017)*(D10*D50-D25*D51)</f>
        <v>0.4765717024164322</v>
      </c>
      <c r="E64">
        <f>E9+(4/0.017)*(E10*E50-E25*E51)</f>
        <v>0.5237098178593166</v>
      </c>
      <c r="F64">
        <f>F9+(4/0.017)*(F10*F50-F25*F51)</f>
        <v>-0.9060328344042583</v>
      </c>
    </row>
    <row r="65" spans="1:6" ht="12.75">
      <c r="A65" t="s">
        <v>68</v>
      </c>
      <c r="B65">
        <f>B10+(5/0.017)*(B11*B50-B26*B51)</f>
        <v>1.1613407476956312</v>
      </c>
      <c r="C65">
        <f>C10+(5/0.017)*(C11*C50-C26*C51)</f>
        <v>0.30164248219583634</v>
      </c>
      <c r="D65">
        <f>D10+(5/0.017)*(D11*D50-D26*D51)</f>
        <v>0.10124034716815289</v>
      </c>
      <c r="E65">
        <f>E10+(5/0.017)*(E11*E50-E26*E51)</f>
        <v>0.7415832681170068</v>
      </c>
      <c r="F65">
        <f>F10+(5/0.017)*(F11*F50-F26*F51)</f>
        <v>-1.0308760893630788</v>
      </c>
    </row>
    <row r="66" spans="1:6" ht="12.75">
      <c r="A66" t="s">
        <v>69</v>
      </c>
      <c r="B66">
        <f>B11+(6/0.017)*(B12*B50-B27*B51)</f>
        <v>1.7939615175430856</v>
      </c>
      <c r="C66">
        <f>C11+(6/0.017)*(C12*C50-C27*C51)</f>
        <v>1.6366156032269341</v>
      </c>
      <c r="D66">
        <f>D11+(6/0.017)*(D12*D50-D27*D51)</f>
        <v>2.3104418545926992</v>
      </c>
      <c r="E66">
        <f>E11+(6/0.017)*(E12*E50-E27*E51)</f>
        <v>1.8475555425001315</v>
      </c>
      <c r="F66">
        <f>F11+(6/0.017)*(F12*F50-F27*F51)</f>
        <v>12.8204768711185</v>
      </c>
    </row>
    <row r="67" spans="1:6" ht="12.75">
      <c r="A67" t="s">
        <v>70</v>
      </c>
      <c r="B67">
        <f>B12+(7/0.017)*(B13*B50-B28*B51)</f>
        <v>0.22597511181180752</v>
      </c>
      <c r="C67">
        <f>C12+(7/0.017)*(C13*C50-C28*C51)</f>
        <v>-0.1623416337142181</v>
      </c>
      <c r="D67">
        <f>D12+(7/0.017)*(D13*D50-D28*D51)</f>
        <v>0.44840457854904353</v>
      </c>
      <c r="E67">
        <f>E12+(7/0.017)*(E13*E50-E28*E51)</f>
        <v>0.01604420594651989</v>
      </c>
      <c r="F67">
        <f>F12+(7/0.017)*(F13*F50-F28*F51)</f>
        <v>0.032629030833712616</v>
      </c>
    </row>
    <row r="68" spans="1:6" ht="12.75">
      <c r="A68" t="s">
        <v>71</v>
      </c>
      <c r="B68">
        <f>B13+(8/0.017)*(B14*B50-B29*B51)</f>
        <v>-0.08777282072509035</v>
      </c>
      <c r="C68">
        <f>C13+(8/0.017)*(C14*C50-C29*C51)</f>
        <v>-0.08851182914436762</v>
      </c>
      <c r="D68">
        <f>D13+(8/0.017)*(D14*D50-D29*D51)</f>
        <v>-0.03702681175495849</v>
      </c>
      <c r="E68">
        <f>E13+(8/0.017)*(E14*E50-E29*E51)</f>
        <v>0.17773840743992905</v>
      </c>
      <c r="F68">
        <f>F13+(8/0.017)*(F14*F50-F29*F51)</f>
        <v>-0.13026789588582008</v>
      </c>
    </row>
    <row r="69" spans="1:6" ht="12.75">
      <c r="A69" t="s">
        <v>72</v>
      </c>
      <c r="B69">
        <f>B14+(9/0.017)*(B15*B50-B30*B51)</f>
        <v>-0.011998618241788946</v>
      </c>
      <c r="C69">
        <f>C14+(9/0.017)*(C15*C50-C30*C51)</f>
        <v>-0.15183510194836058</v>
      </c>
      <c r="D69">
        <f>D14+(9/0.017)*(D15*D50-D30*D51)</f>
        <v>-0.15545041409988133</v>
      </c>
      <c r="E69">
        <f>E14+(9/0.017)*(E15*E50-E30*E51)</f>
        <v>-0.10498212087508736</v>
      </c>
      <c r="F69">
        <f>F14+(9/0.017)*(F15*F50-F30*F51)</f>
        <v>-0.0862537782188697</v>
      </c>
    </row>
    <row r="70" spans="1:6" ht="12.75">
      <c r="A70" t="s">
        <v>73</v>
      </c>
      <c r="B70">
        <f>B15+(10/0.017)*(B16*B50-B31*B51)</f>
        <v>-0.450666009593515</v>
      </c>
      <c r="C70">
        <f>C15+(10/0.017)*(C16*C50-C31*C51)</f>
        <v>-0.17288900396648704</v>
      </c>
      <c r="D70">
        <f>D15+(10/0.017)*(D16*D50-D31*D51)</f>
        <v>-0.12387186574493453</v>
      </c>
      <c r="E70">
        <f>E15+(10/0.017)*(E16*E50-E31*E51)</f>
        <v>-0.13261404828194454</v>
      </c>
      <c r="F70">
        <f>F15+(10/0.017)*(F16*F50-F31*F51)</f>
        <v>-0.3462600804681296</v>
      </c>
    </row>
    <row r="71" spans="1:6" ht="12.75">
      <c r="A71" t="s">
        <v>74</v>
      </c>
      <c r="B71">
        <f>B16+(11/0.017)*(B17*B50-B32*B51)</f>
        <v>0.03283618975008816</v>
      </c>
      <c r="C71">
        <f>C16+(11/0.017)*(C17*C50-C32*C51)</f>
        <v>-0.011435526765804567</v>
      </c>
      <c r="D71">
        <f>D16+(11/0.017)*(D17*D50-D32*D51)</f>
        <v>0.04835350810425637</v>
      </c>
      <c r="E71">
        <f>E16+(11/0.017)*(E17*E50-E32*E51)</f>
        <v>0.03034215344105883</v>
      </c>
      <c r="F71">
        <f>F16+(11/0.017)*(F17*F50-F32*F51)</f>
        <v>-0.03162342451797208</v>
      </c>
    </row>
    <row r="72" spans="1:6" ht="12.75">
      <c r="A72" t="s">
        <v>75</v>
      </c>
      <c r="B72">
        <f>B17+(12/0.017)*(B18*B50-B33*B51)</f>
        <v>-0.015346189253603343</v>
      </c>
      <c r="C72">
        <f>C17+(12/0.017)*(C18*C50-C33*C51)</f>
        <v>-0.003637782864913816</v>
      </c>
      <c r="D72">
        <f>D17+(12/0.017)*(D18*D50-D33*D51)</f>
        <v>-0.0009482222692452345</v>
      </c>
      <c r="E72">
        <f>E17+(12/0.017)*(E18*E50-E33*E51)</f>
        <v>-0.009487286879864753</v>
      </c>
      <c r="F72">
        <f>F17+(12/0.017)*(F18*F50-F33*F51)</f>
        <v>-0.020450765708302905</v>
      </c>
    </row>
    <row r="73" spans="1:6" ht="12.75">
      <c r="A73" t="s">
        <v>76</v>
      </c>
      <c r="B73">
        <f>B18+(13/0.017)*(B19*B50-B34*B51)</f>
        <v>-0.00377891529976207</v>
      </c>
      <c r="C73">
        <f>C18+(13/0.017)*(C19*C50-C34*C51)</f>
        <v>-0.0028293737805239246</v>
      </c>
      <c r="D73">
        <f>D18+(13/0.017)*(D19*D50-D34*D51)</f>
        <v>-0.007824272621851373</v>
      </c>
      <c r="E73">
        <f>E18+(13/0.017)*(E19*E50-E34*E51)</f>
        <v>-0.0030607510572273483</v>
      </c>
      <c r="F73">
        <f>F18+(13/0.017)*(F19*F50-F34*F51)</f>
        <v>-0.020093636031545254</v>
      </c>
    </row>
    <row r="74" spans="1:6" ht="12.75">
      <c r="A74" t="s">
        <v>77</v>
      </c>
      <c r="B74">
        <f>B19+(14/0.017)*(B20*B50-B35*B51)</f>
        <v>-0.20906188530033745</v>
      </c>
      <c r="C74">
        <f>C19+(14/0.017)*(C20*C50-C35*C51)</f>
        <v>-0.19274616093057526</v>
      </c>
      <c r="D74">
        <f>D19+(14/0.017)*(D20*D50-D35*D51)</f>
        <v>-0.20584742862376743</v>
      </c>
      <c r="E74">
        <f>E19+(14/0.017)*(E20*E50-E35*E51)</f>
        <v>-0.1991799711875404</v>
      </c>
      <c r="F74">
        <f>F19+(14/0.017)*(F20*F50-F35*F51)</f>
        <v>-0.1539844643340798</v>
      </c>
    </row>
    <row r="75" spans="1:6" ht="12.75">
      <c r="A75" t="s">
        <v>78</v>
      </c>
      <c r="B75" s="49">
        <f>B20</f>
        <v>0.002160532</v>
      </c>
      <c r="C75" s="49">
        <f>C20</f>
        <v>0.0009929866</v>
      </c>
      <c r="D75" s="49">
        <f>D20</f>
        <v>-0.0001683338</v>
      </c>
      <c r="E75" s="49">
        <f>E20</f>
        <v>0.00276226</v>
      </c>
      <c r="F75" s="49">
        <f>F20</f>
        <v>-0.004435783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217.41122646488893</v>
      </c>
      <c r="C82">
        <f>C22+(2/0.017)*(C8*C51+C23*C50)</f>
        <v>88.63824899277837</v>
      </c>
      <c r="D82">
        <f>D22+(2/0.017)*(D8*D51+D23*D50)</f>
        <v>-28.325833320538198</v>
      </c>
      <c r="E82">
        <f>E22+(2/0.017)*(E8*E51+E23*E50)</f>
        <v>-98.92444704201931</v>
      </c>
      <c r="F82">
        <f>F22+(2/0.017)*(F8*F51+F23*F50)</f>
        <v>-166.52782302999393</v>
      </c>
    </row>
    <row r="83" spans="1:6" ht="12.75">
      <c r="A83" t="s">
        <v>81</v>
      </c>
      <c r="B83">
        <f>B23+(3/0.017)*(B9*B51+B24*B50)</f>
        <v>-0.2898786980015741</v>
      </c>
      <c r="C83">
        <f>C23+(3/0.017)*(C9*C51+C24*C50)</f>
        <v>1.311072720605326</v>
      </c>
      <c r="D83">
        <f>D23+(3/0.017)*(D9*D51+D24*D50)</f>
        <v>-0.8781688925012551</v>
      </c>
      <c r="E83">
        <f>E23+(3/0.017)*(E9*E51+E24*E50)</f>
        <v>-0.523320460756056</v>
      </c>
      <c r="F83">
        <f>F23+(3/0.017)*(F9*F51+F24*F50)</f>
        <v>4.717758115415625</v>
      </c>
    </row>
    <row r="84" spans="1:6" ht="12.75">
      <c r="A84" t="s">
        <v>82</v>
      </c>
      <c r="B84">
        <f>B24+(4/0.017)*(B10*B51+B25*B50)</f>
        <v>-0.9489815457577374</v>
      </c>
      <c r="C84">
        <f>C24+(4/0.017)*(C10*C51+C25*C50)</f>
        <v>-1.6520319922450184</v>
      </c>
      <c r="D84">
        <f>D24+(4/0.017)*(D10*D51+D25*D50)</f>
        <v>1.1621893233648102</v>
      </c>
      <c r="E84">
        <f>E24+(4/0.017)*(E10*E51+E25*E50)</f>
        <v>-1.011149330042536</v>
      </c>
      <c r="F84">
        <f>F24+(4/0.017)*(F10*F51+F25*F50)</f>
        <v>2.1026306276387645</v>
      </c>
    </row>
    <row r="85" spans="1:6" ht="12.75">
      <c r="A85" t="s">
        <v>83</v>
      </c>
      <c r="B85">
        <f>B25+(5/0.017)*(B11*B51+B26*B50)</f>
        <v>0.08344276894341364</v>
      </c>
      <c r="C85">
        <f>C25+(5/0.017)*(C11*C51+C26*C50)</f>
        <v>1.1884002320842904</v>
      </c>
      <c r="D85">
        <f>D25+(5/0.017)*(D11*D51+D26*D50)</f>
        <v>-0.020790901315029225</v>
      </c>
      <c r="E85">
        <f>E25+(5/0.017)*(E11*E51+E26*E50)</f>
        <v>0.35365011474474217</v>
      </c>
      <c r="F85">
        <f>F25+(5/0.017)*(F11*F51+F26*F50)</f>
        <v>-1.839883670712793</v>
      </c>
    </row>
    <row r="86" spans="1:6" ht="12.75">
      <c r="A86" t="s">
        <v>84</v>
      </c>
      <c r="B86">
        <f>B26+(6/0.017)*(B12*B51+B27*B50)</f>
        <v>1.5480563427499225</v>
      </c>
      <c r="C86">
        <f>C26+(6/0.017)*(C12*C51+C27*C50)</f>
        <v>0.34680384330836334</v>
      </c>
      <c r="D86">
        <f>D26+(6/0.017)*(D12*D51+D27*D50)</f>
        <v>-0.27038328114149857</v>
      </c>
      <c r="E86">
        <f>E26+(6/0.017)*(E12*E51+E27*E50)</f>
        <v>0.25766925183419054</v>
      </c>
      <c r="F86">
        <f>F26+(6/0.017)*(F12*F51+F27*F50)</f>
        <v>1.0376284324614267</v>
      </c>
    </row>
    <row r="87" spans="1:6" ht="12.75">
      <c r="A87" t="s">
        <v>85</v>
      </c>
      <c r="B87">
        <f>B27+(7/0.017)*(B13*B51+B28*B50)</f>
        <v>0.3004623185778057</v>
      </c>
      <c r="C87">
        <f>C27+(7/0.017)*(C13*C51+C28*C50)</f>
        <v>0.23690329637566793</v>
      </c>
      <c r="D87">
        <f>D27+(7/0.017)*(D13*D51+D28*D50)</f>
        <v>0.475258465160891</v>
      </c>
      <c r="E87">
        <f>E27+(7/0.017)*(E13*E51+E28*E50)</f>
        <v>-0.17946002868369074</v>
      </c>
      <c r="F87">
        <f>F27+(7/0.017)*(F13*F51+F28*F50)</f>
        <v>0.5387372957431711</v>
      </c>
    </row>
    <row r="88" spans="1:6" ht="12.75">
      <c r="A88" t="s">
        <v>86</v>
      </c>
      <c r="B88">
        <f>B28+(8/0.017)*(B14*B51+B29*B50)</f>
        <v>0.15986177114688332</v>
      </c>
      <c r="C88">
        <f>C28+(8/0.017)*(C14*C51+C29*C50)</f>
        <v>0.11680602984870486</v>
      </c>
      <c r="D88">
        <f>D28+(8/0.017)*(D14*D51+D29*D50)</f>
        <v>0.2285888566404998</v>
      </c>
      <c r="E88">
        <f>E28+(8/0.017)*(E14*E51+E29*E50)</f>
        <v>0.09318046193714534</v>
      </c>
      <c r="F88">
        <f>F28+(8/0.017)*(F14*F51+F29*F50)</f>
        <v>0.3169065615429303</v>
      </c>
    </row>
    <row r="89" spans="1:6" ht="12.75">
      <c r="A89" t="s">
        <v>87</v>
      </c>
      <c r="B89">
        <f>B29+(9/0.017)*(B15*B51+B30*B50)</f>
        <v>-0.014014248639486027</v>
      </c>
      <c r="C89">
        <f>C29+(9/0.017)*(C15*C51+C30*C50)</f>
        <v>0.02972421789056799</v>
      </c>
      <c r="D89">
        <f>D29+(9/0.017)*(D15*D51+D30*D50)</f>
        <v>0.0387403741741387</v>
      </c>
      <c r="E89">
        <f>E29+(9/0.017)*(E15*E51+E30*E50)</f>
        <v>0.12820373801828708</v>
      </c>
      <c r="F89">
        <f>F29+(9/0.017)*(F15*F51+F30*F50)</f>
        <v>-0.09002907910605537</v>
      </c>
    </row>
    <row r="90" spans="1:6" ht="12.75">
      <c r="A90" t="s">
        <v>88</v>
      </c>
      <c r="B90">
        <f>B30+(10/0.017)*(B16*B51+B31*B50)</f>
        <v>0.10966903276040756</v>
      </c>
      <c r="C90">
        <f>C30+(10/0.017)*(C16*C51+C31*C50)</f>
        <v>0.0737752005202572</v>
      </c>
      <c r="D90">
        <f>D30+(10/0.017)*(D16*D51+D31*D50)</f>
        <v>0.09403918284530811</v>
      </c>
      <c r="E90">
        <f>E30+(10/0.017)*(E16*E51+E31*E50)</f>
        <v>0.04238303767270085</v>
      </c>
      <c r="F90">
        <f>F30+(10/0.017)*(F16*F51+F31*F50)</f>
        <v>0.23189344964559536</v>
      </c>
    </row>
    <row r="91" spans="1:6" ht="12.75">
      <c r="A91" t="s">
        <v>89</v>
      </c>
      <c r="B91">
        <f>B31+(11/0.017)*(B17*B51+B32*B50)</f>
        <v>0.03693932884428745</v>
      </c>
      <c r="C91">
        <f>C31+(11/0.017)*(C17*C51+C32*C50)</f>
        <v>0.017121416830051993</v>
      </c>
      <c r="D91">
        <f>D31+(11/0.017)*(D17*D51+D32*D50)</f>
        <v>0.033308149486994655</v>
      </c>
      <c r="E91">
        <f>E31+(11/0.017)*(E17*E51+E32*E50)</f>
        <v>0.02031813362909373</v>
      </c>
      <c r="F91">
        <f>F31+(11/0.017)*(F17*F51+F32*F50)</f>
        <v>0.057334189478310156</v>
      </c>
    </row>
    <row r="92" spans="1:6" ht="12.75">
      <c r="A92" t="s">
        <v>90</v>
      </c>
      <c r="B92">
        <f>B32+(12/0.017)*(B18*B51+B33*B50)</f>
        <v>0.028200932622584655</v>
      </c>
      <c r="C92">
        <f>C32+(12/0.017)*(C18*C51+C33*C50)</f>
        <v>0.0394446981061214</v>
      </c>
      <c r="D92">
        <f>D32+(12/0.017)*(D18*D51+D33*D50)</f>
        <v>0.030494113835814074</v>
      </c>
      <c r="E92">
        <f>E32+(12/0.017)*(E18*E51+E33*E50)</f>
        <v>0.038830731780427334</v>
      </c>
      <c r="F92">
        <f>F32+(12/0.017)*(F18*F51+F33*F50)</f>
        <v>0.03833589889780724</v>
      </c>
    </row>
    <row r="93" spans="1:6" ht="12.75">
      <c r="A93" t="s">
        <v>91</v>
      </c>
      <c r="B93">
        <f>B33+(13/0.017)*(B19*B51+B34*B50)</f>
        <v>0.02720895783458524</v>
      </c>
      <c r="C93">
        <f>C33+(13/0.017)*(C19*C51+C34*C50)</f>
        <v>0.01166859528608091</v>
      </c>
      <c r="D93">
        <f>D33+(13/0.017)*(D19*D51+D34*D50)</f>
        <v>0.031436032085321</v>
      </c>
      <c r="E93">
        <f>E33+(13/0.017)*(E19*E51+E34*E50)</f>
        <v>0.01589810069758239</v>
      </c>
      <c r="F93">
        <f>F33+(13/0.017)*(F19*F51+F34*F50)</f>
        <v>-0.0022403653388517117</v>
      </c>
    </row>
    <row r="94" spans="1:6" ht="12.75">
      <c r="A94" t="s">
        <v>92</v>
      </c>
      <c r="B94">
        <f>B34+(14/0.017)*(B20*B51+B35*B50)</f>
        <v>-0.022476243574958404</v>
      </c>
      <c r="C94">
        <f>C34+(14/0.017)*(C20*C51+C35*C50)</f>
        <v>-0.011917698461042422</v>
      </c>
      <c r="D94">
        <f>D34+(14/0.017)*(D20*D51+D35*D50)</f>
        <v>0.00560225673194001</v>
      </c>
      <c r="E94">
        <f>E34+(14/0.017)*(E20*E51+E35*E50)</f>
        <v>0.010356567552063926</v>
      </c>
      <c r="F94">
        <f>F34+(14/0.017)*(F20*F51+F35*F50)</f>
        <v>-0.015322248631635735</v>
      </c>
    </row>
    <row r="95" spans="1:6" ht="12.75">
      <c r="A95" t="s">
        <v>93</v>
      </c>
      <c r="B95" s="49">
        <f>B35</f>
        <v>-0.001579322</v>
      </c>
      <c r="C95" s="49">
        <f>C35</f>
        <v>0.003501503</v>
      </c>
      <c r="D95" s="49">
        <f>D35</f>
        <v>-0.001899946</v>
      </c>
      <c r="E95" s="49">
        <f>E35</f>
        <v>0.006208247</v>
      </c>
      <c r="F95" s="49">
        <f>F35</f>
        <v>0.01033081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 aca="true" t="shared" si="0" ref="G101:G115">AVERAGE(C101:E101)</f>
        <v>0</v>
      </c>
      <c r="H101">
        <f aca="true" t="shared" si="1" ref="H101:H115"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 t="shared" si="0"/>
        <v>10000</v>
      </c>
      <c r="H102">
        <f t="shared" si="1"/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-0.9102585423770667</v>
      </c>
      <c r="C103">
        <f>C63*10000/C62</f>
        <v>-1.343734569655358</v>
      </c>
      <c r="D103">
        <f>D63*10000/D62</f>
        <v>-0.5695515345268533</v>
      </c>
      <c r="E103">
        <f>E63*10000/E62</f>
        <v>-2.6971851078352898</v>
      </c>
      <c r="F103">
        <f>F63*10000/F62</f>
        <v>-4.080538740982792</v>
      </c>
      <c r="G103">
        <f t="shared" si="0"/>
        <v>-1.5368237373391669</v>
      </c>
      <c r="H103">
        <f t="shared" si="1"/>
        <v>1.0768791601544374</v>
      </c>
      <c r="I103">
        <f>(B103*B4+C103*C4+D103*D4+E103*E4+F103*F4)/SUM(B4:F4)</f>
        <v>-1.7857494805868435</v>
      </c>
      <c r="K103">
        <f>(LN(H103)+LN(H123))/2-LN(K114*K115^3)</f>
        <v>-3.7608853610743864</v>
      </c>
    </row>
    <row r="104" spans="1:11" ht="12.75">
      <c r="A104" t="s">
        <v>67</v>
      </c>
      <c r="B104">
        <f>B64*10000/B62</f>
        <v>0.7356970856838235</v>
      </c>
      <c r="C104">
        <f>C64*10000/C62</f>
        <v>1.0192685577513974</v>
      </c>
      <c r="D104">
        <f>D64*10000/D62</f>
        <v>0.4765731210397928</v>
      </c>
      <c r="E104">
        <f>E64*10000/E62</f>
        <v>0.5237079214495706</v>
      </c>
      <c r="F104">
        <f>F64*10000/F62</f>
        <v>-0.9060569363734948</v>
      </c>
      <c r="G104">
        <f t="shared" si="0"/>
        <v>0.6731832000802536</v>
      </c>
      <c r="H104">
        <f t="shared" si="1"/>
        <v>0.3006438564950063</v>
      </c>
      <c r="I104">
        <f>(B104*B4+C104*C4+D104*D4+E104*E4+F104*F4)/SUM(B4:F4)</f>
        <v>0.4714360232536805</v>
      </c>
      <c r="K104">
        <f>(LN(H104)+LN(H124))/2-LN(K114*K115^4)</f>
        <v>-3.6938191360983526</v>
      </c>
    </row>
    <row r="105" spans="1:11" ht="12.75">
      <c r="A105" t="s">
        <v>68</v>
      </c>
      <c r="B105">
        <f>B65*10000/B62</f>
        <v>1.1613361012445782</v>
      </c>
      <c r="C105">
        <f>C65*10000/C62</f>
        <v>0.30164150225927433</v>
      </c>
      <c r="D105">
        <f>D65*10000/D62</f>
        <v>0.101240648532923</v>
      </c>
      <c r="E105">
        <f>E65*10000/E62</f>
        <v>0.7415805827639941</v>
      </c>
      <c r="F105">
        <f>F65*10000/F62</f>
        <v>-1.0309035123690107</v>
      </c>
      <c r="G105">
        <f t="shared" si="0"/>
        <v>0.38148757785206383</v>
      </c>
      <c r="H105">
        <f t="shared" si="1"/>
        <v>0.3275520640805675</v>
      </c>
      <c r="I105">
        <f>(B105*B4+C105*C4+D105*D4+E105*E4+F105*F4)/SUM(B4:F4)</f>
        <v>0.3057395298363839</v>
      </c>
      <c r="K105">
        <f>(LN(H105)+LN(H125))/2-LN(K114*K115^5)</f>
        <v>-3.493784735119349</v>
      </c>
    </row>
    <row r="106" spans="1:11" ht="12.75">
      <c r="A106" t="s">
        <v>69</v>
      </c>
      <c r="B106">
        <f>B66*10000/B62</f>
        <v>1.7939543400162496</v>
      </c>
      <c r="C106">
        <f>C66*10000/C62</f>
        <v>1.6366102864046619</v>
      </c>
      <c r="D106">
        <f>D66*10000/D62</f>
        <v>2.310448732144958</v>
      </c>
      <c r="E106">
        <f>E66*10000/E62</f>
        <v>1.8475488523022057</v>
      </c>
      <c r="F106">
        <f>F66*10000/F62</f>
        <v>12.82081791696961</v>
      </c>
      <c r="G106">
        <f t="shared" si="0"/>
        <v>1.9315359569506085</v>
      </c>
      <c r="H106">
        <f t="shared" si="1"/>
        <v>0.3446809220856884</v>
      </c>
      <c r="I106">
        <f>(B106*B4+C106*C4+D106*D4+E106*E4+F106*F4)/SUM(B4:F4)</f>
        <v>3.3653618658677065</v>
      </c>
      <c r="K106">
        <f>(LN(H106)+LN(H126))/2-LN(K114*K115^6)</f>
        <v>-3.1860975183010973</v>
      </c>
    </row>
    <row r="107" spans="1:11" ht="12.75">
      <c r="A107" t="s">
        <v>70</v>
      </c>
      <c r="B107">
        <f>B67*10000/B62</f>
        <v>0.2259742076996438</v>
      </c>
      <c r="C107">
        <f>C67*10000/C62</f>
        <v>-0.16234110631999546</v>
      </c>
      <c r="D107">
        <f>D67*10000/D62</f>
        <v>0.44840591332659524</v>
      </c>
      <c r="E107">
        <f>E67*10000/E62</f>
        <v>0.016044147848719374</v>
      </c>
      <c r="F107">
        <f>F67*10000/F62</f>
        <v>0.03262989881980264</v>
      </c>
      <c r="G107">
        <f t="shared" si="0"/>
        <v>0.10070298495177304</v>
      </c>
      <c r="H107">
        <f t="shared" si="1"/>
        <v>0.31405145999744893</v>
      </c>
      <c r="I107">
        <f>(B107*B4+C107*C4+D107*D4+E107*E4+F107*F4)/SUM(B4:F4)</f>
        <v>0.10970447588480635</v>
      </c>
      <c r="K107">
        <f>(LN(H107)+LN(H127))/2-LN(K114*K115^7)</f>
        <v>-2.644661037495789</v>
      </c>
    </row>
    <row r="108" spans="1:9" ht="12.75">
      <c r="A108" t="s">
        <v>71</v>
      </c>
      <c r="B108">
        <f>B68*10000/B62</f>
        <v>-0.08777246955157295</v>
      </c>
      <c r="C108">
        <f>C68*10000/C62</f>
        <v>-0.08851154159873771</v>
      </c>
      <c r="D108">
        <f>D68*10000/D62</f>
        <v>-0.03702692197363044</v>
      </c>
      <c r="E108">
        <f>E68*10000/E62</f>
        <v>0.17773776382998205</v>
      </c>
      <c r="F108">
        <f>F68*10000/F62</f>
        <v>-0.1302713612269202</v>
      </c>
      <c r="G108">
        <f t="shared" si="0"/>
        <v>0.01739976675253797</v>
      </c>
      <c r="H108">
        <f t="shared" si="1"/>
        <v>0.14122277257790383</v>
      </c>
      <c r="I108">
        <f>(B108*B4+C108*C4+D108*D4+E108*E4+F108*F4)/SUM(B4:F4)</f>
        <v>-0.01754413500891527</v>
      </c>
    </row>
    <row r="109" spans="1:9" ht="12.75">
      <c r="A109" t="s">
        <v>72</v>
      </c>
      <c r="B109">
        <f>B69*10000/B62</f>
        <v>-0.011998570236074452</v>
      </c>
      <c r="C109">
        <f>C69*10000/C62</f>
        <v>-0.15183460868638132</v>
      </c>
      <c r="D109">
        <f>D69*10000/D62</f>
        <v>-0.15545087683316525</v>
      </c>
      <c r="E109">
        <f>E69*10000/E62</f>
        <v>-0.10498174072350265</v>
      </c>
      <c r="F109">
        <f>F69*10000/F62</f>
        <v>-0.0862560727117735</v>
      </c>
      <c r="G109">
        <f t="shared" si="0"/>
        <v>-0.13742240874768308</v>
      </c>
      <c r="H109">
        <f t="shared" si="1"/>
        <v>0.02815256747116814</v>
      </c>
      <c r="I109">
        <f>(B109*B4+C109*C4+D109*D4+E109*E4+F109*F4)/SUM(B4:F4)</f>
        <v>-0.11244792308914775</v>
      </c>
    </row>
    <row r="110" spans="1:11" ht="12.75">
      <c r="A110" t="s">
        <v>73</v>
      </c>
      <c r="B110">
        <f>B70*10000/B62</f>
        <v>-0.4506642065072468</v>
      </c>
      <c r="C110">
        <f>C70*10000/C62</f>
        <v>-0.17288844230735032</v>
      </c>
      <c r="D110">
        <f>D70*10000/D62</f>
        <v>-0.12387223447753361</v>
      </c>
      <c r="E110">
        <f>E70*10000/E62</f>
        <v>-0.13261356807216987</v>
      </c>
      <c r="F110">
        <f>F70*10000/F62</f>
        <v>-0.34626929155793823</v>
      </c>
      <c r="G110">
        <f t="shared" si="0"/>
        <v>-0.14312474828568458</v>
      </c>
      <c r="H110">
        <f t="shared" si="1"/>
        <v>0.026144040231278115</v>
      </c>
      <c r="I110">
        <f>(B110*B4+C110*C4+D110*D4+E110*E4+F110*F4)/SUM(B4:F4)</f>
        <v>-0.21474182891634774</v>
      </c>
      <c r="K110">
        <f>EXP(AVERAGE(K103:K107))</f>
        <v>0.03487972522772818</v>
      </c>
    </row>
    <row r="111" spans="1:9" ht="12.75">
      <c r="A111" t="s">
        <v>74</v>
      </c>
      <c r="B111">
        <f>B71*10000/B62</f>
        <v>0.032836058374564873</v>
      </c>
      <c r="C111">
        <f>C71*10000/C62</f>
        <v>-0.011435489615563985</v>
      </c>
      <c r="D111">
        <f>D71*10000/D62</f>
        <v>0.04835365203939944</v>
      </c>
      <c r="E111">
        <f>E71*10000/E62</f>
        <v>0.03034204356884803</v>
      </c>
      <c r="F111">
        <f>F71*10000/F62</f>
        <v>-0.03162426575327387</v>
      </c>
      <c r="G111">
        <f t="shared" si="0"/>
        <v>0.022420068664227827</v>
      </c>
      <c r="H111">
        <f t="shared" si="1"/>
        <v>0.03067170731719046</v>
      </c>
      <c r="I111">
        <f>(B111*B4+C111*C4+D111*D4+E111*E4+F111*F4)/SUM(B4:F4)</f>
        <v>0.0167074700828502</v>
      </c>
    </row>
    <row r="112" spans="1:9" ht="12.75">
      <c r="A112" t="s">
        <v>75</v>
      </c>
      <c r="B112">
        <f>B72*10000/B62</f>
        <v>-0.015346127854468455</v>
      </c>
      <c r="C112">
        <f>C72*10000/C62</f>
        <v>-0.003637771046961623</v>
      </c>
      <c r="D112">
        <f>D72*10000/D62</f>
        <v>-0.0009482250918430837</v>
      </c>
      <c r="E112">
        <f>E72*10000/E62</f>
        <v>-0.009487252525375512</v>
      </c>
      <c r="F112">
        <f>F72*10000/F62</f>
        <v>-0.02045130973243453</v>
      </c>
      <c r="G112">
        <f t="shared" si="0"/>
        <v>-0.004691082888060073</v>
      </c>
      <c r="H112">
        <f t="shared" si="1"/>
        <v>0.004365872965811478</v>
      </c>
      <c r="I112">
        <f>(B112*B4+C112*C4+D112*D4+E112*E4+F112*F4)/SUM(B4:F4)</f>
        <v>-0.008336502436641663</v>
      </c>
    </row>
    <row r="113" spans="1:9" ht="12.75">
      <c r="A113" t="s">
        <v>76</v>
      </c>
      <c r="B113">
        <f>B73*10000/B62</f>
        <v>-0.003778900180560399</v>
      </c>
      <c r="C113">
        <f>C73*10000/C62</f>
        <v>-0.0028293645888252126</v>
      </c>
      <c r="D113">
        <f>D73*10000/D62</f>
        <v>-0.007824295912566842</v>
      </c>
      <c r="E113">
        <f>E73*10000/E62</f>
        <v>-0.003060739973917589</v>
      </c>
      <c r="F113">
        <f>F73*10000/F62</f>
        <v>-0.020094170555437864</v>
      </c>
      <c r="G113">
        <f t="shared" si="0"/>
        <v>-0.004571466825103215</v>
      </c>
      <c r="H113">
        <f t="shared" si="1"/>
        <v>0.0028194071090202203</v>
      </c>
      <c r="I113">
        <f>(B113*B4+C113*C4+D113*D4+E113*E4+F113*F4)/SUM(B4:F4)</f>
        <v>-0.006528931160008478</v>
      </c>
    </row>
    <row r="114" spans="1:11" ht="12.75">
      <c r="A114" t="s">
        <v>77</v>
      </c>
      <c r="B114">
        <f>B74*10000/B62</f>
        <v>-0.2090610488569258</v>
      </c>
      <c r="C114">
        <f>C74*10000/C62</f>
        <v>-0.1927455347621095</v>
      </c>
      <c r="D114">
        <f>D74*10000/D62</f>
        <v>-0.205848041375153</v>
      </c>
      <c r="E114">
        <f>E74*10000/E62</f>
        <v>-0.19917924993537803</v>
      </c>
      <c r="F114">
        <f>F74*10000/F62</f>
        <v>-0.15398856057505622</v>
      </c>
      <c r="G114">
        <f t="shared" si="0"/>
        <v>-0.1992576086908802</v>
      </c>
      <c r="H114">
        <f t="shared" si="1"/>
        <v>0.006551604761974477</v>
      </c>
      <c r="I114">
        <f>(B114*B4+C114*C4+D114*D4+E114*E4+F114*F4)/SUM(B4:F4)</f>
        <v>-0.19463144116234973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0.002160523355847794</v>
      </c>
      <c r="C115">
        <f>C75*10000/C62</f>
        <v>0.0009929833741152776</v>
      </c>
      <c r="D115">
        <f>D75*10000/D62</f>
        <v>-0.00016833430108359322</v>
      </c>
      <c r="E115">
        <f>E75*10000/E62</f>
        <v>0.002762249997558559</v>
      </c>
      <c r="F115">
        <f>F75*10000/F62</f>
        <v>-0.004435900999151184</v>
      </c>
      <c r="G115">
        <f t="shared" si="0"/>
        <v>0.001195633023530081</v>
      </c>
      <c r="H115">
        <f t="shared" si="1"/>
        <v>0.001475764630003015</v>
      </c>
      <c r="I115">
        <f>(B115*B4+C115*C4+D115*D4+E115*E4+F115*F4)/SUM(B4:F4)</f>
        <v>0.0005833651636179028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 aca="true" t="shared" si="2" ref="G121:G135">AVERAGE(C121:E121)</f>
        <v>0</v>
      </c>
      <c r="H121">
        <f aca="true" t="shared" si="3" ref="H121:H135"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217.4103566162901</v>
      </c>
      <c r="C122">
        <f>C82*10000/C62</f>
        <v>88.63796103645224</v>
      </c>
      <c r="D122">
        <f>D82*10000/D62</f>
        <v>-28.32591763878172</v>
      </c>
      <c r="E122">
        <f>E82*10000/E62</f>
        <v>-98.92408882592501</v>
      </c>
      <c r="F122">
        <f>F82*10000/F62</f>
        <v>-166.53225294502047</v>
      </c>
      <c r="G122">
        <f t="shared" si="2"/>
        <v>-12.870681809418164</v>
      </c>
      <c r="H122">
        <f t="shared" si="3"/>
        <v>94.73135105681833</v>
      </c>
      <c r="I122">
        <f>(B122*B4+C122*C4+D122*D4+E122*E4+F122*F4)/SUM(B4:F4)</f>
        <v>-0.05679156967584969</v>
      </c>
    </row>
    <row r="123" spans="1:9" ht="12.75">
      <c r="A123" t="s">
        <v>81</v>
      </c>
      <c r="B123">
        <f>B83*10000/B62</f>
        <v>-0.28987753821519424</v>
      </c>
      <c r="C123">
        <f>C83*10000/C62</f>
        <v>1.3110684613641046</v>
      </c>
      <c r="D123">
        <f>D83*10000/D62</f>
        <v>-0.8781715065693989</v>
      </c>
      <c r="E123">
        <f>E83*10000/E62</f>
        <v>-0.5233185657562139</v>
      </c>
      <c r="F123">
        <f>F83*10000/F62</f>
        <v>4.717883615570415</v>
      </c>
      <c r="G123">
        <f t="shared" si="2"/>
        <v>-0.030140536987169415</v>
      </c>
      <c r="H123">
        <f t="shared" si="3"/>
        <v>1.1749941852387025</v>
      </c>
      <c r="I123">
        <f>(B123*B4+C123*C4+D123*D4+E123*E4+F123*F4)/SUM(B4:F4)</f>
        <v>0.5663373484138902</v>
      </c>
    </row>
    <row r="124" spans="1:9" ht="12.75">
      <c r="A124" t="s">
        <v>82</v>
      </c>
      <c r="B124">
        <f>B84*10000/B62</f>
        <v>-0.9489777489424518</v>
      </c>
      <c r="C124">
        <f>C84*10000/C62</f>
        <v>-1.6520266253400022</v>
      </c>
      <c r="D124">
        <f>D84*10000/D62</f>
        <v>1.1621927828839451</v>
      </c>
      <c r="E124">
        <f>E84*10000/E62</f>
        <v>-1.0111456685617333</v>
      </c>
      <c r="F124">
        <f>F84*10000/F62</f>
        <v>2.102686561084859</v>
      </c>
      <c r="G124">
        <f t="shared" si="2"/>
        <v>-0.5003265036725968</v>
      </c>
      <c r="H124">
        <f t="shared" si="3"/>
        <v>1.4750118249761974</v>
      </c>
      <c r="I124">
        <f>(B124*B4+C124*C4+D124*D4+E124*E4+F124*F4)/SUM(B4:F4)</f>
        <v>-0.217867975584412</v>
      </c>
    </row>
    <row r="125" spans="1:9" ht="12.75">
      <c r="A125" t="s">
        <v>83</v>
      </c>
      <c r="B125">
        <f>B85*10000/B62</f>
        <v>0.08344243509416019</v>
      </c>
      <c r="C125">
        <f>C85*10000/C62</f>
        <v>1.1883963713653716</v>
      </c>
      <c r="D125">
        <f>D85*10000/D62</f>
        <v>-0.020790963203845002</v>
      </c>
      <c r="E125">
        <f>E85*10000/E62</f>
        <v>0.3536488341395264</v>
      </c>
      <c r="F125">
        <f>F85*10000/F62</f>
        <v>-1.8399326146560435</v>
      </c>
      <c r="G125">
        <f t="shared" si="2"/>
        <v>0.5070847474336843</v>
      </c>
      <c r="H125">
        <f t="shared" si="3"/>
        <v>0.6190237775214785</v>
      </c>
      <c r="I125">
        <f>(B125*B4+C125*C4+D125*D4+E125*E4+F125*F4)/SUM(B4:F4)</f>
        <v>0.1325453853083918</v>
      </c>
    </row>
    <row r="126" spans="1:9" ht="12.75">
      <c r="A126" t="s">
        <v>84</v>
      </c>
      <c r="B126">
        <f>B86*10000/B62</f>
        <v>1.548050149074175</v>
      </c>
      <c r="C126">
        <f>C86*10000/C62</f>
        <v>0.3468027166574903</v>
      </c>
      <c r="D126">
        <f>D86*10000/D62</f>
        <v>-0.270384085998432</v>
      </c>
      <c r="E126">
        <f>E86*10000/E62</f>
        <v>0.25766831878603336</v>
      </c>
      <c r="F126">
        <f>F86*10000/F62</f>
        <v>1.037656035090833</v>
      </c>
      <c r="G126">
        <f t="shared" si="2"/>
        <v>0.11136231648169721</v>
      </c>
      <c r="H126">
        <f t="shared" si="3"/>
        <v>0.33359252401075684</v>
      </c>
      <c r="I126">
        <f>(B126*B4+C126*C4+D126*D4+E126*E4+F126*F4)/SUM(B4:F4)</f>
        <v>0.442906359496511</v>
      </c>
    </row>
    <row r="127" spans="1:9" ht="12.75">
      <c r="A127" t="s">
        <v>85</v>
      </c>
      <c r="B127">
        <f>B87*10000/B62</f>
        <v>0.3004611164470277</v>
      </c>
      <c r="C127">
        <f>C87*10000/C62</f>
        <v>0.2369025267552879</v>
      </c>
      <c r="D127">
        <f>D87*10000/D62</f>
        <v>0.4752598798751042</v>
      </c>
      <c r="E127">
        <f>E87*10000/E62</f>
        <v>-0.17945937883956747</v>
      </c>
      <c r="F127">
        <f>F87*10000/F62</f>
        <v>0.5387516270446819</v>
      </c>
      <c r="G127">
        <f t="shared" si="2"/>
        <v>0.1775676759302749</v>
      </c>
      <c r="H127">
        <f t="shared" si="3"/>
        <v>0.33136806624174303</v>
      </c>
      <c r="I127">
        <f>(B127*B4+C127*C4+D127*D4+E127*E4+F127*F4)/SUM(B4:F4)</f>
        <v>0.24357429357753915</v>
      </c>
    </row>
    <row r="128" spans="1:9" ht="12.75">
      <c r="A128" t="s">
        <v>86</v>
      </c>
      <c r="B128">
        <f>B88*10000/B62</f>
        <v>0.15986113155002396</v>
      </c>
      <c r="C128">
        <f>C88*10000/C62</f>
        <v>0.11680565038458403</v>
      </c>
      <c r="D128">
        <f>D88*10000/D62</f>
        <v>0.22858953708688465</v>
      </c>
      <c r="E128">
        <f>E88*10000/E62</f>
        <v>0.09318012452064076</v>
      </c>
      <c r="F128">
        <f>F88*10000/F62</f>
        <v>0.31691499178067345</v>
      </c>
      <c r="G128">
        <f t="shared" si="2"/>
        <v>0.14619177066403646</v>
      </c>
      <c r="H128">
        <f t="shared" si="3"/>
        <v>0.07232969861469529</v>
      </c>
      <c r="I128">
        <f>(B128*B4+C128*C4+D128*D4+E128*E4+F128*F4)/SUM(B4:F4)</f>
        <v>0.1709578982069801</v>
      </c>
    </row>
    <row r="129" spans="1:9" ht="12.75">
      <c r="A129" t="s">
        <v>87</v>
      </c>
      <c r="B129">
        <f>B89*10000/B62</f>
        <v>-0.014014192569361495</v>
      </c>
      <c r="C129">
        <f>C89*10000/C62</f>
        <v>0.02972412132642465</v>
      </c>
      <c r="D129">
        <f>D89*10000/D62</f>
        <v>0.03874048949361639</v>
      </c>
      <c r="E129">
        <f>E89*10000/E62</f>
        <v>0.12820327377872162</v>
      </c>
      <c r="F129">
        <f>F89*10000/F62</f>
        <v>-0.09003147402819572</v>
      </c>
      <c r="G129">
        <f t="shared" si="2"/>
        <v>0.06555596153292088</v>
      </c>
      <c r="H129">
        <f t="shared" si="3"/>
        <v>0.0544411427364335</v>
      </c>
      <c r="I129">
        <f>(B129*B4+C129*C4+D129*D4+E129*E4+F129*F4)/SUM(B4:F4)</f>
        <v>0.033268114485804065</v>
      </c>
    </row>
    <row r="130" spans="1:9" ht="12.75">
      <c r="A130" t="s">
        <v>88</v>
      </c>
      <c r="B130">
        <f>B90*10000/B62</f>
        <v>0.1096685939815274</v>
      </c>
      <c r="C130">
        <f>C90*10000/C62</f>
        <v>0.07377496084905494</v>
      </c>
      <c r="D130">
        <f>D90*10000/D62</f>
        <v>0.0940394627741854</v>
      </c>
      <c r="E130">
        <f>E90*10000/E62</f>
        <v>0.04238288419914933</v>
      </c>
      <c r="F130">
        <f>F90*10000/F62</f>
        <v>0.23189961839420717</v>
      </c>
      <c r="G130">
        <f t="shared" si="2"/>
        <v>0.07006576927412989</v>
      </c>
      <c r="H130">
        <f t="shared" si="3"/>
        <v>0.026027276156454414</v>
      </c>
      <c r="I130">
        <f>(B130*B4+C130*C4+D130*D4+E130*E4+F130*F4)/SUM(B4:F4)</f>
        <v>0.09740123727434713</v>
      </c>
    </row>
    <row r="131" spans="1:9" ht="12.75">
      <c r="A131" t="s">
        <v>89</v>
      </c>
      <c r="B131">
        <f>B91*10000/B62</f>
        <v>0.03693918105236355</v>
      </c>
      <c r="C131">
        <f>C91*10000/C62</f>
        <v>0.017121361208236978</v>
      </c>
      <c r="D131">
        <f>D91*10000/D62</f>
        <v>0.03330824863622807</v>
      </c>
      <c r="E131">
        <f>E91*10000/E62</f>
        <v>0.020318060054940024</v>
      </c>
      <c r="F131">
        <f>F91*10000/F62</f>
        <v>0.057335714662407826</v>
      </c>
      <c r="G131">
        <f t="shared" si="2"/>
        <v>0.02358255663313502</v>
      </c>
      <c r="H131">
        <f t="shared" si="3"/>
        <v>0.008573011990158383</v>
      </c>
      <c r="I131">
        <f>(B131*B4+C131*C4+D131*D4+E131*E4+F131*F4)/SUM(B4:F4)</f>
        <v>0.030020263805855093</v>
      </c>
    </row>
    <row r="132" spans="1:9" ht="12.75">
      <c r="A132" t="s">
        <v>90</v>
      </c>
      <c r="B132">
        <f>B92*10000/B62</f>
        <v>0.028200819792432663</v>
      </c>
      <c r="C132">
        <f>C92*10000/C62</f>
        <v>0.03944456996335593</v>
      </c>
      <c r="D132">
        <f>D92*10000/D62</f>
        <v>0.0304942046084345</v>
      </c>
      <c r="E132">
        <f>E92*10000/E62</f>
        <v>0.03883059117015866</v>
      </c>
      <c r="F132">
        <f>F92*10000/F62</f>
        <v>0.038336918696009685</v>
      </c>
      <c r="G132">
        <f t="shared" si="2"/>
        <v>0.03625645524731636</v>
      </c>
      <c r="H132">
        <f t="shared" si="3"/>
        <v>0.004999689171198053</v>
      </c>
      <c r="I132">
        <f>(B132*B4+C132*C4+D132*D4+E132*E4+F132*F4)/SUM(B4:F4)</f>
        <v>0.035369185535339874</v>
      </c>
    </row>
    <row r="133" spans="1:9" ht="12.75">
      <c r="A133" t="s">
        <v>91</v>
      </c>
      <c r="B133">
        <f>B93*10000/B62</f>
        <v>0.027208848973261777</v>
      </c>
      <c r="C133">
        <f>C93*10000/C62</f>
        <v>0.011668557378677865</v>
      </c>
      <c r="D133">
        <f>D93*10000/D62</f>
        <v>0.03143612566177394</v>
      </c>
      <c r="E133">
        <f>E93*10000/E62</f>
        <v>0.015898043128844744</v>
      </c>
      <c r="F133">
        <f>F93*10000/F62</f>
        <v>-0.0022404249362685215</v>
      </c>
      <c r="G133">
        <f t="shared" si="2"/>
        <v>0.019667575389765518</v>
      </c>
      <c r="H133">
        <f t="shared" si="3"/>
        <v>0.010408948989033825</v>
      </c>
      <c r="I133">
        <f>(B133*B4+C133*C4+D133*D4+E133*E4+F133*F4)/SUM(B4:F4)</f>
        <v>0.017832748171731343</v>
      </c>
    </row>
    <row r="134" spans="1:9" ht="12.75">
      <c r="A134" t="s">
        <v>92</v>
      </c>
      <c r="B134">
        <f>B94*10000/B62</f>
        <v>-0.02247615364892607</v>
      </c>
      <c r="C134">
        <f>C94*10000/C62</f>
        <v>-0.011917659744385632</v>
      </c>
      <c r="D134">
        <f>D94*10000/D62</f>
        <v>0.005602273408323086</v>
      </c>
      <c r="E134">
        <f>E94*10000/E62</f>
        <v>0.010356530049815597</v>
      </c>
      <c r="F134">
        <f>F94*10000/F62</f>
        <v>-0.015322656228746049</v>
      </c>
      <c r="G134">
        <f t="shared" si="2"/>
        <v>0.0013470479045843504</v>
      </c>
      <c r="H134">
        <f t="shared" si="3"/>
        <v>0.011730945861812506</v>
      </c>
      <c r="I134">
        <f>(B134*B4+C134*C4+D134*D4+E134*E4+F134*F4)/SUM(B4:F4)</f>
        <v>-0.004326701152812161</v>
      </c>
    </row>
    <row r="135" spans="1:9" ht="12.75">
      <c r="A135" t="s">
        <v>93</v>
      </c>
      <c r="B135">
        <f>B95*10000/B62</f>
        <v>-0.0015793156812323305</v>
      </c>
      <c r="C135">
        <f>C95*10000/C62</f>
        <v>0.003501491624775971</v>
      </c>
      <c r="D135">
        <f>D95*10000/D62</f>
        <v>-0.0018999516556185898</v>
      </c>
      <c r="E135">
        <f>E95*10000/E62</f>
        <v>0.0062082245192678935</v>
      </c>
      <c r="F135">
        <f>F95*10000/F62</f>
        <v>0.01033108481660195</v>
      </c>
      <c r="G135">
        <f t="shared" si="2"/>
        <v>0.0026032548294750916</v>
      </c>
      <c r="H135">
        <f t="shared" si="3"/>
        <v>0.0041280446007854014</v>
      </c>
      <c r="I135">
        <f>(B135*B4+C135*C4+D135*D4+E135*E4+F135*F4)/SUM(B4:F4)</f>
        <v>0.0030299665698910053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2004-04-21T08:25:25Z</cp:lastPrinted>
  <dcterms:created xsi:type="dcterms:W3CDTF">2004-04-21T08:25:25Z</dcterms:created>
  <dcterms:modified xsi:type="dcterms:W3CDTF">2004-04-22T10:46:53Z</dcterms:modified>
  <cp:category/>
  <cp:version/>
  <cp:contentType/>
  <cp:contentStatus/>
</cp:coreProperties>
</file>