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<sst xmlns="http://schemas.openxmlformats.org/spreadsheetml/2006/main" count="202" uniqueCount="97">
  <si>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07/05/2004       07:44:17</t>
  </si>
  <si>
    <t>LISSNER</t>
  </si>
  <si>
    <t>HCMQAP234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</si>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</sst>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695179"/>
        <c:axId val="16038884"/>
      </c:lineChart>
      <c:catAx>
        <c:axId val="16695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66951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-0.003751</v>
      </c>
      <c r="D4" s="13">
        <v>-0.00375</v>
      </c>
      <c r="E4" s="13">
        <v>-0.003751</v>
      </c>
      <c r="F4" s="24">
        <v>-0.002082</v>
      </c>
      <c r="G4" s="34">
        <v>-0.011691</v>
      </c>
    </row>
    <row r="5" spans="1:7" ht="12.75" thickBot="1">
      <c r="A5" s="44" t="s">
        <v>13</v>
      </c>
      <c r="B5" s="45">
        <v>7.968287</v>
      </c>
      <c r="C5" s="46">
        <v>5.706472</v>
      </c>
      <c r="D5" s="46">
        <v>0.468387</v>
      </c>
      <c r="E5" s="46">
        <v>-5.322342</v>
      </c>
      <c r="F5" s="47">
        <v>-10.167643</v>
      </c>
      <c r="G5" s="48">
        <v>6.151332</v>
      </c>
    </row>
    <row r="6" spans="1:7" ht="12.75" thickTop="1">
      <c r="A6" s="6" t="s">
        <v>14</v>
      </c>
      <c r="B6" s="39">
        <v>-4.048738</v>
      </c>
      <c r="C6" s="40">
        <v>37.74314</v>
      </c>
      <c r="D6" s="40">
        <v>37.0901</v>
      </c>
      <c r="E6" s="40">
        <v>-3.779102</v>
      </c>
      <c r="F6" s="41">
        <v>-123.6609</v>
      </c>
      <c r="G6" s="42">
        <v>0.001109815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3.129281</v>
      </c>
      <c r="C8" s="14">
        <v>2.866558</v>
      </c>
      <c r="D8" s="14">
        <v>3.225394</v>
      </c>
      <c r="E8" s="14">
        <v>1.44009</v>
      </c>
      <c r="F8" s="25">
        <v>1.907036</v>
      </c>
      <c r="G8" s="35">
        <v>2.519571</v>
      </c>
    </row>
    <row r="9" spans="1:7" ht="12">
      <c r="A9" s="20" t="s">
        <v>17</v>
      </c>
      <c r="B9" s="29">
        <v>0.2174395</v>
      </c>
      <c r="C9" s="14">
        <v>0.1640832</v>
      </c>
      <c r="D9" s="14">
        <v>0.2489745</v>
      </c>
      <c r="E9" s="14">
        <v>0.4974734</v>
      </c>
      <c r="F9" s="25">
        <v>-2.018947</v>
      </c>
      <c r="G9" s="35">
        <v>-0.01896296</v>
      </c>
    </row>
    <row r="10" spans="1:7" ht="12">
      <c r="A10" s="20" t="s">
        <v>18</v>
      </c>
      <c r="B10" s="29">
        <v>-0.4134232</v>
      </c>
      <c r="C10" s="14">
        <v>-0.2473163</v>
      </c>
      <c r="D10" s="14">
        <v>-0.004200082</v>
      </c>
      <c r="E10" s="14">
        <v>0.1890865</v>
      </c>
      <c r="F10" s="25">
        <v>-1.816759</v>
      </c>
      <c r="G10" s="35">
        <v>-0.3173716</v>
      </c>
    </row>
    <row r="11" spans="1:7" ht="12">
      <c r="A11" s="21" t="s">
        <v>19</v>
      </c>
      <c r="B11" s="31">
        <v>3.018887</v>
      </c>
      <c r="C11" s="16">
        <v>2.736142</v>
      </c>
      <c r="D11" s="16">
        <v>2.456838</v>
      </c>
      <c r="E11" s="16">
        <v>2.847547</v>
      </c>
      <c r="F11" s="27">
        <v>13.45257</v>
      </c>
      <c r="G11" s="37">
        <v>4.167224</v>
      </c>
    </row>
    <row r="12" spans="1:7" ht="12">
      <c r="A12" s="20" t="s">
        <v>20</v>
      </c>
      <c r="B12" s="29">
        <v>-0.04088068</v>
      </c>
      <c r="C12" s="14">
        <v>-0.04173696</v>
      </c>
      <c r="D12" s="14">
        <v>-0.07445488</v>
      </c>
      <c r="E12" s="14">
        <v>-0.2478902</v>
      </c>
      <c r="F12" s="25">
        <v>-0.09984341</v>
      </c>
      <c r="G12" s="35">
        <v>-0.1068457</v>
      </c>
    </row>
    <row r="13" spans="1:7" ht="12">
      <c r="A13" s="20" t="s">
        <v>21</v>
      </c>
      <c r="B13" s="29">
        <v>-0.08036917</v>
      </c>
      <c r="C13" s="14">
        <v>-0.004549926</v>
      </c>
      <c r="D13" s="14">
        <v>0.008926834</v>
      </c>
      <c r="E13" s="14">
        <v>-0.02399</v>
      </c>
      <c r="F13" s="25">
        <v>-0.06820302</v>
      </c>
      <c r="G13" s="35">
        <v>-0.02545365</v>
      </c>
    </row>
    <row r="14" spans="1:7" ht="12">
      <c r="A14" s="20" t="s">
        <v>22</v>
      </c>
      <c r="B14" s="29">
        <v>-0.02866513</v>
      </c>
      <c r="C14" s="14">
        <v>0.03486476</v>
      </c>
      <c r="D14" s="14">
        <v>0.006119015</v>
      </c>
      <c r="E14" s="14">
        <v>0.02888619</v>
      </c>
      <c r="F14" s="25">
        <v>0.2354678</v>
      </c>
      <c r="G14" s="35">
        <v>0.04409619</v>
      </c>
    </row>
    <row r="15" spans="1:7" ht="12">
      <c r="A15" s="21" t="s">
        <v>23</v>
      </c>
      <c r="B15" s="31">
        <v>-0.4781032</v>
      </c>
      <c r="C15" s="16">
        <v>-0.2128935</v>
      </c>
      <c r="D15" s="16">
        <v>-0.2186043</v>
      </c>
      <c r="E15" s="16">
        <v>-0.2190054</v>
      </c>
      <c r="F15" s="27">
        <v>-0.5116314</v>
      </c>
      <c r="G15" s="37">
        <v>-0.293995</v>
      </c>
    </row>
    <row r="16" spans="1:7" ht="12">
      <c r="A16" s="20" t="s">
        <v>24</v>
      </c>
      <c r="B16" s="29">
        <v>-0.02223534</v>
      </c>
      <c r="C16" s="14">
        <v>-0.0159177</v>
      </c>
      <c r="D16" s="14">
        <v>-0.006186161</v>
      </c>
      <c r="E16" s="14">
        <v>-0.003259482</v>
      </c>
      <c r="F16" s="25">
        <v>-0.02607786</v>
      </c>
      <c r="G16" s="35">
        <v>-0.01280121</v>
      </c>
    </row>
    <row r="17" spans="1:7" ht="12">
      <c r="A17" s="20" t="s">
        <v>25</v>
      </c>
      <c r="B17" s="29">
        <v>-0.001418518</v>
      </c>
      <c r="C17" s="14">
        <v>0.001691452</v>
      </c>
      <c r="D17" s="14">
        <v>0.002257928</v>
      </c>
      <c r="E17" s="14">
        <v>0.006829221</v>
      </c>
      <c r="F17" s="25">
        <v>-0.004925099</v>
      </c>
      <c r="G17" s="35">
        <v>0.001730956</v>
      </c>
    </row>
    <row r="18" spans="1:7" ht="12">
      <c r="A18" s="20" t="s">
        <v>26</v>
      </c>
      <c r="B18" s="29">
        <v>0.01843583</v>
      </c>
      <c r="C18" s="14">
        <v>0.0237072</v>
      </c>
      <c r="D18" s="14">
        <v>0.01895693</v>
      </c>
      <c r="E18" s="14">
        <v>0.04157014</v>
      </c>
      <c r="F18" s="25">
        <v>0.04627393</v>
      </c>
      <c r="G18" s="35">
        <v>0.02911271</v>
      </c>
    </row>
    <row r="19" spans="1:7" ht="12">
      <c r="A19" s="21" t="s">
        <v>27</v>
      </c>
      <c r="B19" s="31">
        <v>-0.214493</v>
      </c>
      <c r="C19" s="16">
        <v>-0.19827</v>
      </c>
      <c r="D19" s="16">
        <v>-0.1930467</v>
      </c>
      <c r="E19" s="16">
        <v>-0.1989317</v>
      </c>
      <c r="F19" s="27">
        <v>-0.1641447</v>
      </c>
      <c r="G19" s="37">
        <v>-0.194965</v>
      </c>
    </row>
    <row r="20" spans="1:7" ht="12.75" thickBot="1">
      <c r="A20" s="44" t="s">
        <v>28</v>
      </c>
      <c r="B20" s="45">
        <v>0.0008053941</v>
      </c>
      <c r="C20" s="46">
        <v>0.002904027</v>
      </c>
      <c r="D20" s="46">
        <v>0.003901764</v>
      </c>
      <c r="E20" s="46">
        <v>0.002965137</v>
      </c>
      <c r="F20" s="47">
        <v>-0.001585849</v>
      </c>
      <c r="G20" s="48">
        <v>0.002255683</v>
      </c>
    </row>
    <row r="21" spans="1:7" ht="12.75" thickTop="1">
      <c r="A21" s="6" t="s">
        <v>29</v>
      </c>
      <c r="B21" s="39">
        <v>-152.6335</v>
      </c>
      <c r="C21" s="40">
        <v>64.63278</v>
      </c>
      <c r="D21" s="40">
        <v>113.9973</v>
      </c>
      <c r="E21" s="40">
        <v>-32.89191</v>
      </c>
      <c r="F21" s="41">
        <v>-97.15932</v>
      </c>
      <c r="G21" s="43">
        <v>0.002067888</v>
      </c>
    </row>
    <row r="22" spans="1:7" ht="12">
      <c r="A22" s="20" t="s">
        <v>30</v>
      </c>
      <c r="B22" s="29">
        <v>159.3792</v>
      </c>
      <c r="C22" s="14">
        <v>114.1344</v>
      </c>
      <c r="D22" s="14">
        <v>9.367735</v>
      </c>
      <c r="E22" s="14">
        <v>-106.4509</v>
      </c>
      <c r="F22" s="25">
        <v>-203.3809</v>
      </c>
      <c r="G22" s="36">
        <v>0</v>
      </c>
    </row>
    <row r="23" spans="1:7" ht="12">
      <c r="A23" s="20" t="s">
        <v>31</v>
      </c>
      <c r="B23" s="29">
        <v>-5.0078</v>
      </c>
      <c r="C23" s="14">
        <v>-1.470083</v>
      </c>
      <c r="D23" s="14">
        <v>0.1965973</v>
      </c>
      <c r="E23" s="14">
        <v>0.4567491</v>
      </c>
      <c r="F23" s="25">
        <v>3.479379</v>
      </c>
      <c r="G23" s="35">
        <v>-0.4567704</v>
      </c>
    </row>
    <row r="24" spans="1:7" ht="12">
      <c r="A24" s="20" t="s">
        <v>32</v>
      </c>
      <c r="B24" s="29">
        <v>0.05259456</v>
      </c>
      <c r="C24" s="14">
        <v>1.618736</v>
      </c>
      <c r="D24" s="14">
        <v>2.216664</v>
      </c>
      <c r="E24" s="14">
        <v>1.307501</v>
      </c>
      <c r="F24" s="25">
        <v>1.243764</v>
      </c>
      <c r="G24" s="35">
        <v>1.410984</v>
      </c>
    </row>
    <row r="25" spans="1:7" ht="12">
      <c r="A25" s="20" t="s">
        <v>33</v>
      </c>
      <c r="B25" s="29">
        <v>-1.734113</v>
      </c>
      <c r="C25" s="14">
        <v>-0.6794727</v>
      </c>
      <c r="D25" s="14">
        <v>0.1835932</v>
      </c>
      <c r="E25" s="14">
        <v>0.4715889</v>
      </c>
      <c r="F25" s="25">
        <v>-2.295458</v>
      </c>
      <c r="G25" s="35">
        <v>-0.5632252</v>
      </c>
    </row>
    <row r="26" spans="1:7" ht="12">
      <c r="A26" s="21" t="s">
        <v>34</v>
      </c>
      <c r="B26" s="31">
        <v>0.6128347</v>
      </c>
      <c r="C26" s="16">
        <v>0.3722593</v>
      </c>
      <c r="D26" s="16">
        <v>0.3786231</v>
      </c>
      <c r="E26" s="16">
        <v>0.5811835</v>
      </c>
      <c r="F26" s="27">
        <v>2.317634</v>
      </c>
      <c r="G26" s="37">
        <v>0.7185449</v>
      </c>
    </row>
    <row r="27" spans="1:7" ht="12">
      <c r="A27" s="20" t="s">
        <v>35</v>
      </c>
      <c r="B27" s="29">
        <v>-0.2311206</v>
      </c>
      <c r="C27" s="14">
        <v>-0.1156528</v>
      </c>
      <c r="D27" s="14">
        <v>-0.1595296</v>
      </c>
      <c r="E27" s="14">
        <v>-0.08241173</v>
      </c>
      <c r="F27" s="25">
        <v>0.1848359</v>
      </c>
      <c r="G27" s="35">
        <v>-0.09480584</v>
      </c>
    </row>
    <row r="28" spans="1:7" ht="12">
      <c r="A28" s="20" t="s">
        <v>36</v>
      </c>
      <c r="B28" s="29">
        <v>-0.1293543</v>
      </c>
      <c r="C28" s="14">
        <v>0.2700202</v>
      </c>
      <c r="D28" s="14">
        <v>0.2494089</v>
      </c>
      <c r="E28" s="14">
        <v>0.241856</v>
      </c>
      <c r="F28" s="25">
        <v>0.1472626</v>
      </c>
      <c r="G28" s="35">
        <v>0.1841033</v>
      </c>
    </row>
    <row r="29" spans="1:7" ht="12">
      <c r="A29" s="20" t="s">
        <v>37</v>
      </c>
      <c r="B29" s="29">
        <v>0.05434681</v>
      </c>
      <c r="C29" s="14">
        <v>-0.05438513</v>
      </c>
      <c r="D29" s="14">
        <v>0.06204941</v>
      </c>
      <c r="E29" s="14">
        <v>0.04754982</v>
      </c>
      <c r="F29" s="25">
        <v>-0.1738135</v>
      </c>
      <c r="G29" s="35">
        <v>-0.002056198</v>
      </c>
    </row>
    <row r="30" spans="1:7" ht="12">
      <c r="A30" s="21" t="s">
        <v>38</v>
      </c>
      <c r="B30" s="31">
        <v>0.07297361</v>
      </c>
      <c r="C30" s="16">
        <v>0.09275436</v>
      </c>
      <c r="D30" s="16">
        <v>0.04809312</v>
      </c>
      <c r="E30" s="16">
        <v>0.1613419</v>
      </c>
      <c r="F30" s="27">
        <v>0.3880436</v>
      </c>
      <c r="G30" s="37">
        <v>0.1350727</v>
      </c>
    </row>
    <row r="31" spans="1:7" ht="12">
      <c r="A31" s="20" t="s">
        <v>39</v>
      </c>
      <c r="B31" s="29">
        <v>0.03058087</v>
      </c>
      <c r="C31" s="14">
        <v>0.02510525</v>
      </c>
      <c r="D31" s="14">
        <v>0.027549</v>
      </c>
      <c r="E31" s="14">
        <v>0.0103642</v>
      </c>
      <c r="F31" s="25">
        <v>0.02000716</v>
      </c>
      <c r="G31" s="35">
        <v>0.02225807</v>
      </c>
    </row>
    <row r="32" spans="1:7" ht="12">
      <c r="A32" s="20" t="s">
        <v>40</v>
      </c>
      <c r="B32" s="29">
        <v>-0.01211686</v>
      </c>
      <c r="C32" s="14">
        <v>0.03765721</v>
      </c>
      <c r="D32" s="14">
        <v>0.03456701</v>
      </c>
      <c r="E32" s="14">
        <v>0.03356562</v>
      </c>
      <c r="F32" s="25">
        <v>0.03197209</v>
      </c>
      <c r="G32" s="35">
        <v>0.0279674</v>
      </c>
    </row>
    <row r="33" spans="1:7" ht="12">
      <c r="A33" s="20" t="s">
        <v>41</v>
      </c>
      <c r="B33" s="29">
        <v>0.1015843</v>
      </c>
      <c r="C33" s="14">
        <v>0.02810992</v>
      </c>
      <c r="D33" s="14">
        <v>0.003897138</v>
      </c>
      <c r="E33" s="14">
        <v>0.03577421</v>
      </c>
      <c r="F33" s="25">
        <v>0.04289302</v>
      </c>
      <c r="G33" s="35">
        <v>0.03673541</v>
      </c>
    </row>
    <row r="34" spans="1:7" ht="12">
      <c r="A34" s="21" t="s">
        <v>42</v>
      </c>
      <c r="B34" s="31">
        <v>-0.03011617</v>
      </c>
      <c r="C34" s="16">
        <v>-0.01364009</v>
      </c>
      <c r="D34" s="16">
        <v>0.004435464</v>
      </c>
      <c r="E34" s="16">
        <v>0.02729716</v>
      </c>
      <c r="F34" s="27">
        <v>-0.003947296</v>
      </c>
      <c r="G34" s="37">
        <v>-0.0005296474</v>
      </c>
    </row>
    <row r="35" spans="1:7" ht="12.75" thickBot="1">
      <c r="A35" s="22" t="s">
        <v>43</v>
      </c>
      <c r="B35" s="32">
        <v>-0.00204536</v>
      </c>
      <c r="C35" s="17">
        <v>-0.002679208</v>
      </c>
      <c r="D35" s="17">
        <v>0.003183245</v>
      </c>
      <c r="E35" s="17">
        <v>0.0002278273</v>
      </c>
      <c r="F35" s="28">
        <v>-0.0006070944</v>
      </c>
      <c r="G35" s="38">
        <v>-0.0002011551</v>
      </c>
    </row>
    <row r="36" spans="1:7" ht="12">
      <c r="A36" s="4" t="s">
        <v>44</v>
      </c>
      <c r="B36" s="3">
        <v>20.62683</v>
      </c>
      <c r="C36" s="3">
        <v>20.62378</v>
      </c>
      <c r="D36" s="3">
        <v>20.63294</v>
      </c>
      <c r="E36" s="3">
        <v>20.63294</v>
      </c>
      <c r="F36" s="3">
        <v>20.64209</v>
      </c>
      <c r="G36" s="3"/>
    </row>
    <row r="37" spans="1:6" ht="12">
      <c r="A37" s="4" t="s">
        <v>45</v>
      </c>
      <c r="B37" s="2">
        <v>0.3097534</v>
      </c>
      <c r="C37" s="2">
        <v>0.2904256</v>
      </c>
      <c r="D37" s="2">
        <v>0.2827962</v>
      </c>
      <c r="E37" s="2">
        <v>0.2772013</v>
      </c>
      <c r="F37" s="2">
        <v>0.2761841</v>
      </c>
    </row>
    <row r="38" spans="1:7" ht="12">
      <c r="A38" s="4" t="s">
        <v>52</v>
      </c>
      <c r="B38" s="2">
        <v>1.101558E-05</v>
      </c>
      <c r="C38" s="2">
        <v>-6.540887E-05</v>
      </c>
      <c r="D38" s="2">
        <v>-6.323466E-05</v>
      </c>
      <c r="E38" s="2">
        <v>0</v>
      </c>
      <c r="F38" s="2">
        <v>0.0002067787</v>
      </c>
      <c r="G38" s="2">
        <v>0.0002264577</v>
      </c>
    </row>
    <row r="39" spans="1:7" ht="12.75" thickBot="1">
      <c r="A39" s="4" t="s">
        <v>53</v>
      </c>
      <c r="B39" s="2">
        <v>0.0002593013</v>
      </c>
      <c r="C39" s="2">
        <v>-0.0001091292</v>
      </c>
      <c r="D39" s="2">
        <v>-0.0001937362</v>
      </c>
      <c r="E39" s="2">
        <v>5.597829E-05</v>
      </c>
      <c r="F39" s="2">
        <v>0.0001693763</v>
      </c>
      <c r="G39" s="2">
        <v>0.0003493663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3.116916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0.003751</v>
      </c>
      <c r="D4">
        <v>0.00375</v>
      </c>
      <c r="E4">
        <v>0.003751</v>
      </c>
      <c r="F4">
        <v>0.002082</v>
      </c>
      <c r="G4">
        <v>0.011691</v>
      </c>
    </row>
    <row r="5" spans="1:7" ht="12.75">
      <c r="A5" t="s">
        <v>13</v>
      </c>
      <c r="B5">
        <v>7.968287</v>
      </c>
      <c r="C5">
        <v>5.706472</v>
      </c>
      <c r="D5">
        <v>0.468387</v>
      </c>
      <c r="E5">
        <v>-5.322342</v>
      </c>
      <c r="F5">
        <v>-10.167643</v>
      </c>
      <c r="G5">
        <v>6.151332</v>
      </c>
    </row>
    <row r="6" spans="1:7" ht="12.75">
      <c r="A6" t="s">
        <v>14</v>
      </c>
      <c r="B6" s="49">
        <v>-4.048738</v>
      </c>
      <c r="C6" s="49">
        <v>37.74314</v>
      </c>
      <c r="D6" s="49">
        <v>37.0901</v>
      </c>
      <c r="E6" s="49">
        <v>-3.779102</v>
      </c>
      <c r="F6" s="49">
        <v>-123.6609</v>
      </c>
      <c r="G6" s="49">
        <v>0.001109815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3.129281</v>
      </c>
      <c r="C8" s="49">
        <v>2.866558</v>
      </c>
      <c r="D8" s="49">
        <v>3.225394</v>
      </c>
      <c r="E8" s="49">
        <v>1.44009</v>
      </c>
      <c r="F8" s="49">
        <v>1.907036</v>
      </c>
      <c r="G8" s="49">
        <v>2.519571</v>
      </c>
    </row>
    <row r="9" spans="1:7" ht="12.75">
      <c r="A9" t="s">
        <v>17</v>
      </c>
      <c r="B9" s="49">
        <v>0.2174395</v>
      </c>
      <c r="C9" s="49">
        <v>0.1640832</v>
      </c>
      <c r="D9" s="49">
        <v>0.2489745</v>
      </c>
      <c r="E9" s="49">
        <v>0.4974734</v>
      </c>
      <c r="F9" s="49">
        <v>-2.018947</v>
      </c>
      <c r="G9" s="49">
        <v>-0.01896296</v>
      </c>
    </row>
    <row r="10" spans="1:7" ht="12.75">
      <c r="A10" t="s">
        <v>18</v>
      </c>
      <c r="B10" s="49">
        <v>-0.4134232</v>
      </c>
      <c r="C10" s="49">
        <v>-0.2473163</v>
      </c>
      <c r="D10" s="49">
        <v>-0.004200082</v>
      </c>
      <c r="E10" s="49">
        <v>0.1890865</v>
      </c>
      <c r="F10" s="49">
        <v>-1.816759</v>
      </c>
      <c r="G10" s="49">
        <v>-0.3173716</v>
      </c>
    </row>
    <row r="11" spans="1:7" ht="12.75">
      <c r="A11" t="s">
        <v>19</v>
      </c>
      <c r="B11" s="49">
        <v>3.018887</v>
      </c>
      <c r="C11" s="49">
        <v>2.736142</v>
      </c>
      <c r="D11" s="49">
        <v>2.456838</v>
      </c>
      <c r="E11" s="49">
        <v>2.847547</v>
      </c>
      <c r="F11" s="49">
        <v>13.45257</v>
      </c>
      <c r="G11" s="49">
        <v>4.167224</v>
      </c>
    </row>
    <row r="12" spans="1:7" ht="12.75">
      <c r="A12" t="s">
        <v>20</v>
      </c>
      <c r="B12" s="49">
        <v>-0.04088068</v>
      </c>
      <c r="C12" s="49">
        <v>-0.04173696</v>
      </c>
      <c r="D12" s="49">
        <v>-0.07445488</v>
      </c>
      <c r="E12" s="49">
        <v>-0.2478902</v>
      </c>
      <c r="F12" s="49">
        <v>-0.09984341</v>
      </c>
      <c r="G12" s="49">
        <v>-0.1068457</v>
      </c>
    </row>
    <row r="13" spans="1:7" ht="12.75">
      <c r="A13" t="s">
        <v>21</v>
      </c>
      <c r="B13" s="49">
        <v>-0.08036917</v>
      </c>
      <c r="C13" s="49">
        <v>-0.004549926</v>
      </c>
      <c r="D13" s="49">
        <v>0.008926834</v>
      </c>
      <c r="E13" s="49">
        <v>-0.02399</v>
      </c>
      <c r="F13" s="49">
        <v>-0.06820302</v>
      </c>
      <c r="G13" s="49">
        <v>-0.02545365</v>
      </c>
    </row>
    <row r="14" spans="1:7" ht="12.75">
      <c r="A14" t="s">
        <v>22</v>
      </c>
      <c r="B14" s="49">
        <v>-0.02866513</v>
      </c>
      <c r="C14" s="49">
        <v>0.03486476</v>
      </c>
      <c r="D14" s="49">
        <v>0.006119015</v>
      </c>
      <c r="E14" s="49">
        <v>0.02888619</v>
      </c>
      <c r="F14" s="49">
        <v>0.2354678</v>
      </c>
      <c r="G14" s="49">
        <v>0.04409619</v>
      </c>
    </row>
    <row r="15" spans="1:7" ht="12.75">
      <c r="A15" t="s">
        <v>23</v>
      </c>
      <c r="B15" s="49">
        <v>-0.4781032</v>
      </c>
      <c r="C15" s="49">
        <v>-0.2128935</v>
      </c>
      <c r="D15" s="49">
        <v>-0.2186043</v>
      </c>
      <c r="E15" s="49">
        <v>-0.2190054</v>
      </c>
      <c r="F15" s="49">
        <v>-0.5116314</v>
      </c>
      <c r="G15" s="49">
        <v>-0.293995</v>
      </c>
    </row>
    <row r="16" spans="1:7" ht="12.75">
      <c r="A16" t="s">
        <v>24</v>
      </c>
      <c r="B16" s="49">
        <v>-0.02223534</v>
      </c>
      <c r="C16" s="49">
        <v>-0.0159177</v>
      </c>
      <c r="D16" s="49">
        <v>-0.006186161</v>
      </c>
      <c r="E16" s="49">
        <v>-0.003259482</v>
      </c>
      <c r="F16" s="49">
        <v>-0.02607786</v>
      </c>
      <c r="G16" s="49">
        <v>-0.01280121</v>
      </c>
    </row>
    <row r="17" spans="1:7" ht="12.75">
      <c r="A17" t="s">
        <v>25</v>
      </c>
      <c r="B17" s="49">
        <v>-0.001418518</v>
      </c>
      <c r="C17" s="49">
        <v>0.001691452</v>
      </c>
      <c r="D17" s="49">
        <v>0.002257928</v>
      </c>
      <c r="E17" s="49">
        <v>0.006829221</v>
      </c>
      <c r="F17" s="49">
        <v>-0.004925099</v>
      </c>
      <c r="G17" s="49">
        <v>0.001730956</v>
      </c>
    </row>
    <row r="18" spans="1:7" ht="12.75">
      <c r="A18" t="s">
        <v>26</v>
      </c>
      <c r="B18" s="49">
        <v>0.01843583</v>
      </c>
      <c r="C18" s="49">
        <v>0.0237072</v>
      </c>
      <c r="D18" s="49">
        <v>0.01895693</v>
      </c>
      <c r="E18" s="49">
        <v>0.04157014</v>
      </c>
      <c r="F18" s="49">
        <v>0.04627393</v>
      </c>
      <c r="G18" s="49">
        <v>0.02911271</v>
      </c>
    </row>
    <row r="19" spans="1:7" ht="12.75">
      <c r="A19" t="s">
        <v>27</v>
      </c>
      <c r="B19" s="49">
        <v>-0.214493</v>
      </c>
      <c r="C19" s="49">
        <v>-0.19827</v>
      </c>
      <c r="D19" s="49">
        <v>-0.1930467</v>
      </c>
      <c r="E19" s="49">
        <v>-0.1989317</v>
      </c>
      <c r="F19" s="49">
        <v>-0.1641447</v>
      </c>
      <c r="G19" s="49">
        <v>-0.194965</v>
      </c>
    </row>
    <row r="20" spans="1:7" ht="12.75">
      <c r="A20" t="s">
        <v>28</v>
      </c>
      <c r="B20" s="49">
        <v>0.0008053941</v>
      </c>
      <c r="C20" s="49">
        <v>0.002904027</v>
      </c>
      <c r="D20" s="49">
        <v>0.003901764</v>
      </c>
      <c r="E20" s="49">
        <v>0.002965137</v>
      </c>
      <c r="F20" s="49">
        <v>-0.001585849</v>
      </c>
      <c r="G20" s="49">
        <v>0.002255683</v>
      </c>
    </row>
    <row r="21" spans="1:7" ht="12.75">
      <c r="A21" t="s">
        <v>29</v>
      </c>
      <c r="B21" s="49">
        <v>-152.6335</v>
      </c>
      <c r="C21" s="49">
        <v>64.63278</v>
      </c>
      <c r="D21" s="49">
        <v>113.9973</v>
      </c>
      <c r="E21" s="49">
        <v>-32.89191</v>
      </c>
      <c r="F21" s="49">
        <v>-97.15932</v>
      </c>
      <c r="G21" s="49">
        <v>0.002067888</v>
      </c>
    </row>
    <row r="22" spans="1:7" ht="12.75">
      <c r="A22" t="s">
        <v>30</v>
      </c>
      <c r="B22" s="49">
        <v>159.3792</v>
      </c>
      <c r="C22" s="49">
        <v>114.1344</v>
      </c>
      <c r="D22" s="49">
        <v>9.367735</v>
      </c>
      <c r="E22" s="49">
        <v>-106.4509</v>
      </c>
      <c r="F22" s="49">
        <v>-203.3809</v>
      </c>
      <c r="G22" s="49">
        <v>0</v>
      </c>
    </row>
    <row r="23" spans="1:7" ht="12.75">
      <c r="A23" t="s">
        <v>31</v>
      </c>
      <c r="B23" s="49">
        <v>-5.0078</v>
      </c>
      <c r="C23" s="49">
        <v>-1.470083</v>
      </c>
      <c r="D23" s="49">
        <v>0.1965973</v>
      </c>
      <c r="E23" s="49">
        <v>0.4567491</v>
      </c>
      <c r="F23" s="49">
        <v>3.479379</v>
      </c>
      <c r="G23" s="49">
        <v>-0.4567704</v>
      </c>
    </row>
    <row r="24" spans="1:7" ht="12.75">
      <c r="A24" t="s">
        <v>32</v>
      </c>
      <c r="B24" s="49">
        <v>0.05259456</v>
      </c>
      <c r="C24" s="49">
        <v>1.618736</v>
      </c>
      <c r="D24" s="49">
        <v>2.216664</v>
      </c>
      <c r="E24" s="49">
        <v>1.307501</v>
      </c>
      <c r="F24" s="49">
        <v>1.243764</v>
      </c>
      <c r="G24" s="49">
        <v>1.410984</v>
      </c>
    </row>
    <row r="25" spans="1:7" ht="12.75">
      <c r="A25" t="s">
        <v>33</v>
      </c>
      <c r="B25" s="49">
        <v>-1.734113</v>
      </c>
      <c r="C25" s="49">
        <v>-0.6794727</v>
      </c>
      <c r="D25" s="49">
        <v>0.1835932</v>
      </c>
      <c r="E25" s="49">
        <v>0.4715889</v>
      </c>
      <c r="F25" s="49">
        <v>-2.295458</v>
      </c>
      <c r="G25" s="49">
        <v>-0.5632252</v>
      </c>
    </row>
    <row r="26" spans="1:7" ht="12.75">
      <c r="A26" t="s">
        <v>34</v>
      </c>
      <c r="B26" s="49">
        <v>0.6128347</v>
      </c>
      <c r="C26" s="49">
        <v>0.3722593</v>
      </c>
      <c r="D26" s="49">
        <v>0.3786231</v>
      </c>
      <c r="E26" s="49">
        <v>0.5811835</v>
      </c>
      <c r="F26" s="49">
        <v>2.317634</v>
      </c>
      <c r="G26" s="49">
        <v>0.7185449</v>
      </c>
    </row>
    <row r="27" spans="1:7" ht="12.75">
      <c r="A27" t="s">
        <v>35</v>
      </c>
      <c r="B27" s="49">
        <v>-0.2311206</v>
      </c>
      <c r="C27" s="49">
        <v>-0.1156528</v>
      </c>
      <c r="D27" s="49">
        <v>-0.1595296</v>
      </c>
      <c r="E27" s="49">
        <v>-0.08241173</v>
      </c>
      <c r="F27" s="49">
        <v>0.1848359</v>
      </c>
      <c r="G27" s="49">
        <v>-0.09480584</v>
      </c>
    </row>
    <row r="28" spans="1:7" ht="12.75">
      <c r="A28" t="s">
        <v>36</v>
      </c>
      <c r="B28" s="49">
        <v>-0.1293543</v>
      </c>
      <c r="C28" s="49">
        <v>0.2700202</v>
      </c>
      <c r="D28" s="49">
        <v>0.2494089</v>
      </c>
      <c r="E28" s="49">
        <v>0.241856</v>
      </c>
      <c r="F28" s="49">
        <v>0.1472626</v>
      </c>
      <c r="G28" s="49">
        <v>0.1841033</v>
      </c>
    </row>
    <row r="29" spans="1:7" ht="12.75">
      <c r="A29" t="s">
        <v>37</v>
      </c>
      <c r="B29" s="49">
        <v>0.05434681</v>
      </c>
      <c r="C29" s="49">
        <v>-0.05438513</v>
      </c>
      <c r="D29" s="49">
        <v>0.06204941</v>
      </c>
      <c r="E29" s="49">
        <v>0.04754982</v>
      </c>
      <c r="F29" s="49">
        <v>-0.1738135</v>
      </c>
      <c r="G29" s="49">
        <v>-0.002056198</v>
      </c>
    </row>
    <row r="30" spans="1:7" ht="12.75">
      <c r="A30" t="s">
        <v>38</v>
      </c>
      <c r="B30" s="49">
        <v>0.07297361</v>
      </c>
      <c r="C30" s="49">
        <v>0.09275436</v>
      </c>
      <c r="D30" s="49">
        <v>0.04809312</v>
      </c>
      <c r="E30" s="49">
        <v>0.1613419</v>
      </c>
      <c r="F30" s="49">
        <v>0.3880436</v>
      </c>
      <c r="G30" s="49">
        <v>0.1350727</v>
      </c>
    </row>
    <row r="31" spans="1:7" ht="12.75">
      <c r="A31" t="s">
        <v>39</v>
      </c>
      <c r="B31" s="49">
        <v>0.03058087</v>
      </c>
      <c r="C31" s="49">
        <v>0.02510525</v>
      </c>
      <c r="D31" s="49">
        <v>0.027549</v>
      </c>
      <c r="E31" s="49">
        <v>0.0103642</v>
      </c>
      <c r="F31" s="49">
        <v>0.02000716</v>
      </c>
      <c r="G31" s="49">
        <v>0.02225807</v>
      </c>
    </row>
    <row r="32" spans="1:7" ht="12.75">
      <c r="A32" t="s">
        <v>40</v>
      </c>
      <c r="B32" s="49">
        <v>-0.01211686</v>
      </c>
      <c r="C32" s="49">
        <v>0.03765721</v>
      </c>
      <c r="D32" s="49">
        <v>0.03456701</v>
      </c>
      <c r="E32" s="49">
        <v>0.03356562</v>
      </c>
      <c r="F32" s="49">
        <v>0.03197209</v>
      </c>
      <c r="G32" s="49">
        <v>0.0279674</v>
      </c>
    </row>
    <row r="33" spans="1:7" ht="12.75">
      <c r="A33" t="s">
        <v>41</v>
      </c>
      <c r="B33" s="49">
        <v>0.1015843</v>
      </c>
      <c r="C33" s="49">
        <v>0.02810992</v>
      </c>
      <c r="D33" s="49">
        <v>0.003897138</v>
      </c>
      <c r="E33" s="49">
        <v>0.03577421</v>
      </c>
      <c r="F33" s="49">
        <v>0.04289302</v>
      </c>
      <c r="G33" s="49">
        <v>0.03673541</v>
      </c>
    </row>
    <row r="34" spans="1:7" ht="12.75">
      <c r="A34" t="s">
        <v>42</v>
      </c>
      <c r="B34" s="49">
        <v>-0.03011617</v>
      </c>
      <c r="C34" s="49">
        <v>-0.01364009</v>
      </c>
      <c r="D34" s="49">
        <v>0.004435464</v>
      </c>
      <c r="E34" s="49">
        <v>0.02729716</v>
      </c>
      <c r="F34" s="49">
        <v>-0.003947296</v>
      </c>
      <c r="G34" s="49">
        <v>-0.0005296474</v>
      </c>
    </row>
    <row r="35" spans="1:7" ht="12.75">
      <c r="A35" t="s">
        <v>43</v>
      </c>
      <c r="B35" s="49">
        <v>-0.00204536</v>
      </c>
      <c r="C35" s="49">
        <v>-0.002679208</v>
      </c>
      <c r="D35" s="49">
        <v>0.003183245</v>
      </c>
      <c r="E35" s="49">
        <v>0.0002278273</v>
      </c>
      <c r="F35" s="49">
        <v>-0.0006070944</v>
      </c>
      <c r="G35" s="49">
        <v>-0.0002011551</v>
      </c>
    </row>
    <row r="36" spans="1:6" ht="12.75">
      <c r="A36" t="s">
        <v>44</v>
      </c>
      <c r="B36" s="49">
        <v>20.62683</v>
      </c>
      <c r="C36" s="49">
        <v>20.62378</v>
      </c>
      <c r="D36" s="49">
        <v>20.63294</v>
      </c>
      <c r="E36" s="49">
        <v>20.63294</v>
      </c>
      <c r="F36" s="49">
        <v>20.64209</v>
      </c>
    </row>
    <row r="37" spans="1:6" ht="12.75">
      <c r="A37" t="s">
        <v>45</v>
      </c>
      <c r="B37" s="49">
        <v>0.3097534</v>
      </c>
      <c r="C37" s="49">
        <v>0.2904256</v>
      </c>
      <c r="D37" s="49">
        <v>0.2827962</v>
      </c>
      <c r="E37" s="49">
        <v>0.2772013</v>
      </c>
      <c r="F37" s="49">
        <v>0.2761841</v>
      </c>
    </row>
    <row r="38" spans="1:7" ht="12.75">
      <c r="A38" t="s">
        <v>54</v>
      </c>
      <c r="B38" s="49">
        <v>1.101558E-05</v>
      </c>
      <c r="C38" s="49">
        <v>-6.540887E-05</v>
      </c>
      <c r="D38" s="49">
        <v>-6.323466E-05</v>
      </c>
      <c r="E38" s="49">
        <v>0</v>
      </c>
      <c r="F38" s="49">
        <v>0.0002067787</v>
      </c>
      <c r="G38" s="49">
        <v>0.0002264577</v>
      </c>
    </row>
    <row r="39" spans="1:7" ht="12.75">
      <c r="A39" t="s">
        <v>55</v>
      </c>
      <c r="B39" s="49">
        <v>0.0002593013</v>
      </c>
      <c r="C39" s="49">
        <v>-0.0001091292</v>
      </c>
      <c r="D39" s="49">
        <v>-0.0001937362</v>
      </c>
      <c r="E39" s="49">
        <v>5.597829E-05</v>
      </c>
      <c r="F39" s="49">
        <v>0.0001693763</v>
      </c>
      <c r="G39" s="49">
        <v>0.0003493663</v>
      </c>
    </row>
    <row r="40" spans="2:5" ht="12.75">
      <c r="B40" t="s">
        <v>46</v>
      </c>
      <c r="C40">
        <v>-0.003751</v>
      </c>
      <c r="D40" t="s">
        <v>47</v>
      </c>
      <c r="E40">
        <v>3.116916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1.1015579323293268E-05</v>
      </c>
      <c r="C50">
        <f>-0.017/(C7*C7+C22*C22)*(C21*C22+C6*C7)</f>
        <v>-6.540887741326064E-05</v>
      </c>
      <c r="D50">
        <f>-0.017/(D7*D7+D22*D22)*(D21*D22+D6*D7)</f>
        <v>-6.323465691327855E-05</v>
      </c>
      <c r="E50">
        <f>-0.017/(E7*E7+E22*E22)*(E21*E22+E6*E7)</f>
        <v>5.828579435601542E-06</v>
      </c>
      <c r="F50">
        <f>-0.017/(F7*F7+F22*F22)*(F21*F22+F6*F7)</f>
        <v>0.00020677873898499117</v>
      </c>
      <c r="G50">
        <f>(B50*B$4+C50*C$4+D50*D$4+E50*E$4+F50*F$4)/SUM(B$4:F$4)</f>
        <v>-3.368299947974678E-07</v>
      </c>
    </row>
    <row r="51" spans="1:7" ht="12.75">
      <c r="A51" t="s">
        <v>58</v>
      </c>
      <c r="B51">
        <f>-0.017/(B7*B7+B22*B22)*(B21*B7-B6*B22)</f>
        <v>0.0002593013845779917</v>
      </c>
      <c r="C51">
        <f>-0.017/(C7*C7+C22*C22)*(C21*C7-C6*C22)</f>
        <v>-0.00010912918570217639</v>
      </c>
      <c r="D51">
        <f>-0.017/(D7*D7+D22*D22)*(D21*D7-D6*D22)</f>
        <v>-0.00019373617344912208</v>
      </c>
      <c r="E51">
        <f>-0.017/(E7*E7+E22*E22)*(E21*E7-E6*E22)</f>
        <v>5.5978292752664136E-05</v>
      </c>
      <c r="F51">
        <f>-0.017/(F7*F7+F22*F22)*(F21*F7-F6*F22)</f>
        <v>0.00016937632860356328</v>
      </c>
      <c r="G51">
        <f>(B51*B$4+C51*C$4+D51*D$4+E51*E$4+F51*F$4)/SUM(B$4:F$4)</f>
        <v>7.534182086427117E-07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10000.156823566678</v>
      </c>
      <c r="C62">
        <f>C7+(2/0.017)*(C8*C50-C23*C51)</f>
        <v>9999.95906737629</v>
      </c>
      <c r="D62">
        <f>D7+(2/0.017)*(D8*D50-D23*D51)</f>
        <v>9999.980486038306</v>
      </c>
      <c r="E62">
        <f>E7+(2/0.017)*(E8*E50-E23*E51)</f>
        <v>9999.997979487543</v>
      </c>
      <c r="F62">
        <f>F7+(2/0.017)*(F8*F50-F23*F51)</f>
        <v>9999.977060006875</v>
      </c>
    </row>
    <row r="63" spans="1:6" ht="12.75">
      <c r="A63" t="s">
        <v>66</v>
      </c>
      <c r="B63">
        <f>B8+(3/0.017)*(B9*B50-B24*B51)</f>
        <v>3.12729700820547</v>
      </c>
      <c r="C63">
        <f>C8+(3/0.017)*(C9*C50-C24*C51)</f>
        <v>2.895837795935133</v>
      </c>
      <c r="D63">
        <f>D8+(3/0.017)*(D9*D50-D24*D51)</f>
        <v>3.2984006207226066</v>
      </c>
      <c r="E63">
        <f>E8+(3/0.017)*(E9*E50-E24*E51)</f>
        <v>1.4276855099076349</v>
      </c>
      <c r="F63">
        <f>F8+(3/0.017)*(F9*F50-F24*F51)</f>
        <v>1.7961878538752682</v>
      </c>
    </row>
    <row r="64" spans="1:6" ht="12.75">
      <c r="A64" t="s">
        <v>67</v>
      </c>
      <c r="B64">
        <f>B9+(4/0.017)*(B10*B50-B25*B51)</f>
        <v>0.322169807261413</v>
      </c>
      <c r="C64">
        <f>C9+(4/0.017)*(C10*C50-C25*C51)</f>
        <v>0.15044234802144518</v>
      </c>
      <c r="D64">
        <f>D9+(4/0.017)*(D10*D50-D25*D51)</f>
        <v>0.25740608465495457</v>
      </c>
      <c r="E64">
        <f>E9+(4/0.017)*(E10*E50-E25*E51)</f>
        <v>0.49152125039584543</v>
      </c>
      <c r="F64">
        <f>F9+(4/0.017)*(F10*F50-F25*F51)</f>
        <v>-2.0158577968366953</v>
      </c>
    </row>
    <row r="65" spans="1:6" ht="12.75">
      <c r="A65" t="s">
        <v>68</v>
      </c>
      <c r="B65">
        <f>B10+(5/0.017)*(B11*B50-B26*B51)</f>
        <v>-0.450380287356141</v>
      </c>
      <c r="C65">
        <f>C10+(5/0.017)*(C11*C50-C26*C51)</f>
        <v>-0.2880056007012387</v>
      </c>
      <c r="D65">
        <f>D10+(5/0.017)*(D11*D50-D26*D51)</f>
        <v>-0.02831899889648857</v>
      </c>
      <c r="E65">
        <f>E10+(5/0.017)*(E11*E50-E26*E51)</f>
        <v>0.18439929228826202</v>
      </c>
      <c r="F65">
        <f>F10+(5/0.017)*(F11*F50-F26*F51)</f>
        <v>-1.1140669050763141</v>
      </c>
    </row>
    <row r="66" spans="1:6" ht="12.75">
      <c r="A66" t="s">
        <v>69</v>
      </c>
      <c r="B66">
        <f>B11+(6/0.017)*(B12*B50-B27*B51)</f>
        <v>3.0398797884274704</v>
      </c>
      <c r="C66">
        <f>C11+(6/0.017)*(C12*C50-C27*C51)</f>
        <v>2.732651013580729</v>
      </c>
      <c r="D66">
        <f>D11+(6/0.017)*(D12*D50-D27*D51)</f>
        <v>2.4475914616011</v>
      </c>
      <c r="E66">
        <f>E11+(6/0.017)*(E12*E50-E27*E51)</f>
        <v>2.8486652659621834</v>
      </c>
      <c r="F66">
        <f>F11+(6/0.017)*(F12*F50-F27*F51)</f>
        <v>13.434233886864035</v>
      </c>
    </row>
    <row r="67" spans="1:6" ht="12.75">
      <c r="A67" t="s">
        <v>70</v>
      </c>
      <c r="B67">
        <f>B12+(7/0.017)*(B13*B50-B28*B51)</f>
        <v>-0.02743391218430337</v>
      </c>
      <c r="C67">
        <f>C12+(7/0.017)*(C13*C50-C28*C51)</f>
        <v>-0.02948091113483614</v>
      </c>
      <c r="D67">
        <f>D12+(7/0.017)*(D13*D50-D28*D51)</f>
        <v>-0.054791039742711725</v>
      </c>
      <c r="E67">
        <f>E12+(7/0.017)*(E13*E50-E28*E51)</f>
        <v>-0.2535225291263846</v>
      </c>
      <c r="F67">
        <f>F12+(7/0.017)*(F13*F50-F28*F51)</f>
        <v>-0.11592106476436956</v>
      </c>
    </row>
    <row r="68" spans="1:6" ht="12.75">
      <c r="A68" t="s">
        <v>71</v>
      </c>
      <c r="B68">
        <f>B13+(8/0.017)*(B14*B50-B29*B51)</f>
        <v>-0.08714938933822333</v>
      </c>
      <c r="C68">
        <f>C13+(8/0.017)*(C14*C50-C29*C51)</f>
        <v>-0.00841602941839518</v>
      </c>
      <c r="D68">
        <f>D13+(8/0.017)*(D14*D50-D29*D51)</f>
        <v>0.014401789973648698</v>
      </c>
      <c r="E68">
        <f>E13+(8/0.017)*(E14*E50-E29*E51)</f>
        <v>-0.025163361078253933</v>
      </c>
      <c r="F68">
        <f>F13+(8/0.017)*(F14*F50-F29*F51)</f>
        <v>-0.031436136589503276</v>
      </c>
    </row>
    <row r="69" spans="1:6" ht="12.75">
      <c r="A69" t="s">
        <v>72</v>
      </c>
      <c r="B69">
        <f>B14+(9/0.017)*(B15*B50-B30*B51)</f>
        <v>-0.04147093450086897</v>
      </c>
      <c r="C69">
        <f>C14+(9/0.017)*(C15*C50-C30*C51)</f>
        <v>0.047595700799197574</v>
      </c>
      <c r="D69">
        <f>D14+(9/0.017)*(D15*D50-D30*D51)</f>
        <v>0.018369997619686572</v>
      </c>
      <c r="E69">
        <f>E14+(9/0.017)*(E15*E50-E30*E51)</f>
        <v>0.023428942332954658</v>
      </c>
      <c r="F69">
        <f>F14+(9/0.017)*(F15*F50-F30*F51)</f>
        <v>0.14466314916416956</v>
      </c>
    </row>
    <row r="70" spans="1:6" ht="12.75">
      <c r="A70" t="s">
        <v>73</v>
      </c>
      <c r="B70">
        <f>B15+(10/0.017)*(B16*B50-B31*B51)</f>
        <v>-0.4829117865200882</v>
      </c>
      <c r="C70">
        <f>C15+(10/0.017)*(C16*C50-C31*C51)</f>
        <v>-0.2106694562486173</v>
      </c>
      <c r="D70">
        <f>D15+(10/0.017)*(D16*D50-D31*D51)</f>
        <v>-0.21523464258188518</v>
      </c>
      <c r="E70">
        <f>E15+(10/0.017)*(E16*E50-E31*E51)</f>
        <v>-0.2193578519832371</v>
      </c>
      <c r="F70">
        <f>F15+(10/0.017)*(F16*F50-F31*F51)</f>
        <v>-0.5167967448898889</v>
      </c>
    </row>
    <row r="71" spans="1:6" ht="12.75">
      <c r="A71" t="s">
        <v>74</v>
      </c>
      <c r="B71">
        <f>B16+(11/0.017)*(B17*B50-B32*B51)</f>
        <v>-0.020212444673584774</v>
      </c>
      <c r="C71">
        <f>C16+(11/0.017)*(C17*C50-C32*C51)</f>
        <v>-0.01333019932043695</v>
      </c>
      <c r="D71">
        <f>D16+(11/0.017)*(D17*D50-D32*D51)</f>
        <v>-0.0019452721548124012</v>
      </c>
      <c r="E71">
        <f>E16+(11/0.017)*(E17*E50-E32*E51)</f>
        <v>-0.0044495147001607</v>
      </c>
      <c r="F71">
        <f>F16+(11/0.017)*(F17*F50-F32*F51)</f>
        <v>-0.030240855929904022</v>
      </c>
    </row>
    <row r="72" spans="1:6" ht="12.75">
      <c r="A72" t="s">
        <v>75</v>
      </c>
      <c r="B72">
        <f>B17+(12/0.017)*(B18*B50-B33*B51)</f>
        <v>-0.019868777971974356</v>
      </c>
      <c r="C72">
        <f>C17+(12/0.017)*(C18*C50-C33*C51)</f>
        <v>0.002762241181982355</v>
      </c>
      <c r="D72">
        <f>D17+(12/0.017)*(D18*D50-D33*D51)</f>
        <v>0.00194471503918409</v>
      </c>
      <c r="E72">
        <f>E17+(12/0.017)*(E18*E50-E33*E51)</f>
        <v>0.0055866673501862064</v>
      </c>
      <c r="F72">
        <f>F17+(12/0.017)*(F18*F50-F33*F51)</f>
        <v>-0.003299167722616089</v>
      </c>
    </row>
    <row r="73" spans="1:6" ht="12.75">
      <c r="A73" t="s">
        <v>76</v>
      </c>
      <c r="B73">
        <f>B18+(13/0.017)*(B19*B50-B34*B51)</f>
        <v>0.02260072405906679</v>
      </c>
      <c r="C73">
        <f>C18+(13/0.017)*(C19*C50-C34*C51)</f>
        <v>0.03248608945479978</v>
      </c>
      <c r="D73">
        <f>D18+(13/0.017)*(D19*D50-D34*D51)</f>
        <v>0.028948998920731488</v>
      </c>
      <c r="E73">
        <f>E18+(13/0.017)*(E19*E50-E34*E51)</f>
        <v>0.03951496416567221</v>
      </c>
      <c r="F73">
        <f>F18+(13/0.017)*(F19*F50-F34*F51)</f>
        <v>0.020829828679716715</v>
      </c>
    </row>
    <row r="74" spans="1:6" ht="12.75">
      <c r="A74" t="s">
        <v>77</v>
      </c>
      <c r="B74">
        <f>B19+(14/0.017)*(B20*B50-B35*B51)</f>
        <v>-0.21404892283083662</v>
      </c>
      <c r="C74">
        <f>C19+(14/0.017)*(C20*C50-C35*C51)</f>
        <v>-0.198667212062812</v>
      </c>
      <c r="D74">
        <f>D19+(14/0.017)*(D20*D50-D35*D51)</f>
        <v>-0.19274200811966102</v>
      </c>
      <c r="E74">
        <f>E19+(14/0.017)*(E20*E50-E35*E51)</f>
        <v>-0.19892797010909194</v>
      </c>
      <c r="F74">
        <f>F19+(14/0.017)*(F20*F50-F35*F51)</f>
        <v>-0.16433007024129057</v>
      </c>
    </row>
    <row r="75" spans="1:6" ht="12.75">
      <c r="A75" t="s">
        <v>78</v>
      </c>
      <c r="B75" s="49">
        <f>B20</f>
        <v>0.0008053941</v>
      </c>
      <c r="C75" s="49">
        <f>C20</f>
        <v>0.002904027</v>
      </c>
      <c r="D75" s="49">
        <f>D20</f>
        <v>0.003901764</v>
      </c>
      <c r="E75" s="49">
        <f>E20</f>
        <v>0.002965137</v>
      </c>
      <c r="F75" s="49">
        <f>F20</f>
        <v>-0.001585849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159.46817212681157</v>
      </c>
      <c r="C82">
        <f>C22+(2/0.017)*(C8*C51+C23*C50)</f>
        <v>114.10890956922661</v>
      </c>
      <c r="D82">
        <f>D22+(2/0.017)*(D8*D51+D23*D50)</f>
        <v>9.292757675971608</v>
      </c>
      <c r="E82">
        <f>E22+(2/0.017)*(E8*E51+E23*E50)</f>
        <v>-106.4411028261151</v>
      </c>
      <c r="F82">
        <f>F22+(2/0.017)*(F8*F51+F23*F50)</f>
        <v>-203.25825666373345</v>
      </c>
    </row>
    <row r="83" spans="1:6" ht="12.75">
      <c r="A83" t="s">
        <v>81</v>
      </c>
      <c r="B83">
        <f>B23+(3/0.017)*(B9*B51+B24*B50)</f>
        <v>-4.997747931242423</v>
      </c>
      <c r="C83">
        <f>C23+(3/0.017)*(C9*C51+C24*C50)</f>
        <v>-1.4919275830456187</v>
      </c>
      <c r="D83">
        <f>D23+(3/0.017)*(D9*D51+D24*D50)</f>
        <v>0.1633492962738075</v>
      </c>
      <c r="E83">
        <f>E23+(3/0.017)*(E9*E51+E24*E50)</f>
        <v>0.46300826206985146</v>
      </c>
      <c r="F83">
        <f>F23+(3/0.017)*(F9*F51+F24*F50)</f>
        <v>3.46441819782525</v>
      </c>
    </row>
    <row r="84" spans="1:6" ht="12.75">
      <c r="A84" t="s">
        <v>82</v>
      </c>
      <c r="B84">
        <f>B24+(4/0.017)*(B10*B51+B25*B50)</f>
        <v>0.022876097062654577</v>
      </c>
      <c r="C84">
        <f>C24+(4/0.017)*(C10*C51+C25*C50)</f>
        <v>1.6355437583458428</v>
      </c>
      <c r="D84">
        <f>D24+(4/0.017)*(D10*D51+D25*D50)</f>
        <v>2.214123824659116</v>
      </c>
      <c r="E84">
        <f>E24+(4/0.017)*(E10*E51+E25*E50)</f>
        <v>1.3106382783099235</v>
      </c>
      <c r="F84">
        <f>F24+(4/0.017)*(F10*F51+F25*F50)</f>
        <v>1.0596774399975317</v>
      </c>
    </row>
    <row r="85" spans="1:6" ht="12.75">
      <c r="A85" t="s">
        <v>83</v>
      </c>
      <c r="B85">
        <f>B25+(5/0.017)*(B11*B51+B26*B50)</f>
        <v>-1.5018917328722305</v>
      </c>
      <c r="C85">
        <f>C25+(5/0.017)*(C11*C51+C26*C50)</f>
        <v>-0.7744556445132855</v>
      </c>
      <c r="D85">
        <f>D25+(5/0.017)*(D11*D51+D26*D50)</f>
        <v>0.036557760372842335</v>
      </c>
      <c r="E85">
        <f>E25+(5/0.017)*(E11*E51+E26*E50)</f>
        <v>0.5194678099380533</v>
      </c>
      <c r="F85">
        <f>F25+(5/0.017)*(F11*F51+F26*F50)</f>
        <v>-1.4843449550496532</v>
      </c>
    </row>
    <row r="86" spans="1:6" ht="12.75">
      <c r="A86" t="s">
        <v>84</v>
      </c>
      <c r="B86">
        <f>B26+(6/0.017)*(B12*B51+B27*B50)</f>
        <v>0.6081948138015163</v>
      </c>
      <c r="C86">
        <f>C26+(6/0.017)*(C12*C51+C27*C50)</f>
        <v>0.37653674950924165</v>
      </c>
      <c r="D86">
        <f>D26+(6/0.017)*(D12*D51+D27*D50)</f>
        <v>0.3872745363774092</v>
      </c>
      <c r="E86">
        <f>E26+(6/0.017)*(E12*E51+E27*E50)</f>
        <v>0.5761163893526423</v>
      </c>
      <c r="F86">
        <f>F26+(6/0.017)*(F12*F51+F27*F50)</f>
        <v>2.3251548320353277</v>
      </c>
    </row>
    <row r="87" spans="1:6" ht="12.75">
      <c r="A87" t="s">
        <v>85</v>
      </c>
      <c r="B87">
        <f>B27+(7/0.017)*(B13*B51+B28*B50)</f>
        <v>-0.24028843807505304</v>
      </c>
      <c r="C87">
        <f>C27+(7/0.017)*(C13*C51+C28*C50)</f>
        <v>-0.12272081877003722</v>
      </c>
      <c r="D87">
        <f>D27+(7/0.017)*(D13*D51+D28*D50)</f>
        <v>-0.166735785775268</v>
      </c>
      <c r="E87">
        <f>E27+(7/0.017)*(E13*E51+E28*E50)</f>
        <v>-0.08238424154977159</v>
      </c>
      <c r="F87">
        <f>F27+(7/0.017)*(F13*F51+F28*F50)</f>
        <v>0.19261775783544885</v>
      </c>
    </row>
    <row r="88" spans="1:6" ht="12.75">
      <c r="A88" t="s">
        <v>86</v>
      </c>
      <c r="B88">
        <f>B28+(8/0.017)*(B14*B51+B29*B50)</f>
        <v>-0.13257041590662832</v>
      </c>
      <c r="C88">
        <f>C28+(8/0.017)*(C14*C51+C29*C50)</f>
        <v>0.26990373290953995</v>
      </c>
      <c r="D88">
        <f>D28+(8/0.017)*(D14*D51+D29*D50)</f>
        <v>0.2470045951979298</v>
      </c>
      <c r="E88">
        <f>E28+(8/0.017)*(E14*E51+E29*E50)</f>
        <v>0.2427473635309871</v>
      </c>
      <c r="F88">
        <f>F28+(8/0.017)*(F14*F51+F29*F50)</f>
        <v>0.149117534174019</v>
      </c>
    </row>
    <row r="89" spans="1:6" ht="12.75">
      <c r="A89" t="s">
        <v>87</v>
      </c>
      <c r="B89">
        <f>B29+(9/0.017)*(B15*B51+B30*B50)</f>
        <v>-0.01086029448678575</v>
      </c>
      <c r="C89">
        <f>C29+(9/0.017)*(C15*C51+C30*C50)</f>
        <v>-0.04529728167049955</v>
      </c>
      <c r="D89">
        <f>D29+(9/0.017)*(D15*D51+D30*D50)</f>
        <v>0.08286080280858311</v>
      </c>
      <c r="E89">
        <f>E29+(9/0.017)*(E15*E51+E30*E50)</f>
        <v>0.04155732653902583</v>
      </c>
      <c r="F89">
        <f>F29+(9/0.017)*(F15*F51+F30*F50)</f>
        <v>-0.1772118374505849</v>
      </c>
    </row>
    <row r="90" spans="1:6" ht="12.75">
      <c r="A90" t="s">
        <v>88</v>
      </c>
      <c r="B90">
        <f>B30+(10/0.017)*(B16*B51+B31*B50)</f>
        <v>0.0697802050298223</v>
      </c>
      <c r="C90">
        <f>C30+(10/0.017)*(C16*C51+C31*C50)</f>
        <v>0.09281023024680721</v>
      </c>
      <c r="D90">
        <f>D30+(10/0.017)*(D16*D51+D31*D50)</f>
        <v>0.04777337388069194</v>
      </c>
      <c r="E90">
        <f>E30+(10/0.017)*(E16*E51+E31*E50)</f>
        <v>0.16127010489727556</v>
      </c>
      <c r="F90">
        <f>F30+(10/0.017)*(F16*F51+F31*F50)</f>
        <v>0.3878789430181372</v>
      </c>
    </row>
    <row r="91" spans="1:6" ht="12.75">
      <c r="A91" t="s">
        <v>89</v>
      </c>
      <c r="B91">
        <f>B31+(11/0.017)*(B17*B51+B32*B50)</f>
        <v>0.03025650076157597</v>
      </c>
      <c r="C91">
        <f>C31+(11/0.017)*(C17*C51+C32*C50)</f>
        <v>0.023392030662804292</v>
      </c>
      <c r="D91">
        <f>D31+(11/0.017)*(D17*D51+D32*D50)</f>
        <v>0.025851586539198442</v>
      </c>
      <c r="E91">
        <f>E31+(11/0.017)*(E17*E51+E32*E50)</f>
        <v>0.010738153421396732</v>
      </c>
      <c r="F91">
        <f>F31+(11/0.017)*(F17*F51+F32*F50)</f>
        <v>0.02374518858406713</v>
      </c>
    </row>
    <row r="92" spans="1:6" ht="12.75">
      <c r="A92" t="s">
        <v>90</v>
      </c>
      <c r="B92">
        <f>B32+(12/0.017)*(B18*B51+B33*B50)</f>
        <v>-0.00795254506388539</v>
      </c>
      <c r="C92">
        <f>C32+(12/0.017)*(C18*C51+C33*C50)</f>
        <v>0.034533125946361036</v>
      </c>
      <c r="D92">
        <f>D32+(12/0.017)*(D18*D51+D33*D50)</f>
        <v>0.031800602520294194</v>
      </c>
      <c r="E92">
        <f>E32+(12/0.017)*(E18*E51+E33*E50)</f>
        <v>0.035355411735120086</v>
      </c>
      <c r="F92">
        <f>F32+(12/0.017)*(F18*F51+F33*F50)</f>
        <v>0.043765317971987974</v>
      </c>
    </row>
    <row r="93" spans="1:6" ht="12.75">
      <c r="A93" t="s">
        <v>91</v>
      </c>
      <c r="B93">
        <f>B33+(13/0.017)*(B19*B51+B34*B50)</f>
        <v>0.05879894551506663</v>
      </c>
      <c r="C93">
        <f>C33+(13/0.017)*(C19*C51+C34*C50)</f>
        <v>0.045338152124148386</v>
      </c>
      <c r="D93">
        <f>D33+(13/0.017)*(D19*D51+D34*D50)</f>
        <v>0.032282755696409565</v>
      </c>
      <c r="E93">
        <f>E33+(13/0.017)*(E19*E51+E34*E50)</f>
        <v>0.027380222201502075</v>
      </c>
      <c r="F93">
        <f>F33+(13/0.017)*(F19*F51+F34*F50)</f>
        <v>0.021008327884989436</v>
      </c>
    </row>
    <row r="94" spans="1:6" ht="12.75">
      <c r="A94" t="s">
        <v>92</v>
      </c>
      <c r="B94">
        <f>B34+(14/0.017)*(B20*B51+B35*B50)</f>
        <v>-0.029962739075346616</v>
      </c>
      <c r="C94">
        <f>C34+(14/0.017)*(C20*C51+C35*C50)</f>
        <v>-0.013756759505754536</v>
      </c>
      <c r="D94">
        <f>D34+(14/0.017)*(D20*D51+D35*D50)</f>
        <v>0.0036471781614644534</v>
      </c>
      <c r="E94">
        <f>E34+(14/0.017)*(E20*E51+E35*E50)</f>
        <v>0.027434945707749864</v>
      </c>
      <c r="F94">
        <f>F34+(14/0.017)*(F20*F51+F35*F50)</f>
        <v>-0.004271881467142986</v>
      </c>
    </row>
    <row r="95" spans="1:6" ht="12.75">
      <c r="A95" t="s">
        <v>93</v>
      </c>
      <c r="B95" s="49">
        <f>B35</f>
        <v>-0.00204536</v>
      </c>
      <c r="C95" s="49">
        <f>C35</f>
        <v>-0.002679208</v>
      </c>
      <c r="D95" s="49">
        <f>D35</f>
        <v>0.003183245</v>
      </c>
      <c r="E95" s="49">
        <f>E35</f>
        <v>0.0002278273</v>
      </c>
      <c r="F95" s="49">
        <f>F35</f>
        <v>-0.0006070944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3.127247965587485</v>
      </c>
      <c r="C103">
        <f>C63*10000/C62</f>
        <v>2.895849649407535</v>
      </c>
      <c r="D103">
        <f>D63*10000/D62</f>
        <v>3.2984070572215036</v>
      </c>
      <c r="E103">
        <f>E63*10000/E62</f>
        <v>1.4276857983733289</v>
      </c>
      <c r="F103">
        <f>F63*10000/F62</f>
        <v>1.7961919743384227</v>
      </c>
      <c r="G103">
        <f>AVERAGE(C103:E103)</f>
        <v>2.540647501667456</v>
      </c>
      <c r="H103">
        <f>STDEV(C103:E103)</f>
        <v>0.9846450788969576</v>
      </c>
      <c r="I103">
        <f>(B103*B4+C103*C4+D103*D4+E103*E4+F103*F4)/SUM(B4:F4)</f>
        <v>2.5260648511959345</v>
      </c>
      <c r="K103">
        <f>(LN(H103)+LN(H123))/2-LN(K114*K115^3)</f>
        <v>-3.8605147129716024</v>
      </c>
    </row>
    <row r="104" spans="1:11" ht="12.75">
      <c r="A104" t="s">
        <v>67</v>
      </c>
      <c r="B104">
        <f>B64*10000/B62</f>
        <v>0.3221647549588199</v>
      </c>
      <c r="C104">
        <f>C64*10000/C62</f>
        <v>0.15044296382396796</v>
      </c>
      <c r="D104">
        <f>D64*10000/D62</f>
        <v>0.2574065869571823</v>
      </c>
      <c r="E104">
        <f>E64*10000/E62</f>
        <v>0.49152134970834643</v>
      </c>
      <c r="F104">
        <f>F64*10000/F62</f>
        <v>-2.0158624212237037</v>
      </c>
      <c r="G104">
        <f>AVERAGE(C104:E104)</f>
        <v>0.2997903001631656</v>
      </c>
      <c r="H104">
        <f>STDEV(C104:E104)</f>
        <v>0.17444454903555606</v>
      </c>
      <c r="I104">
        <f>(B104*B4+C104*C4+D104*D4+E104*E4+F104*F4)/SUM(B4:F4)</f>
        <v>-0.00621802646898705</v>
      </c>
      <c r="K104">
        <f>(LN(H104)+LN(H124))/2-LN(K114*K115^4)</f>
        <v>-4.551146655583267</v>
      </c>
    </row>
    <row r="105" spans="1:11" ht="12.75">
      <c r="A105" t="s">
        <v>68</v>
      </c>
      <c r="B105">
        <f>B65*10000/B62</f>
        <v>-0.45037322444260164</v>
      </c>
      <c r="C105">
        <f>C65*10000/C62</f>
        <v>-0.28800677958855214</v>
      </c>
      <c r="D105">
        <f>D65*10000/D62</f>
        <v>-0.028319054158182373</v>
      </c>
      <c r="E105">
        <f>E65*10000/E62</f>
        <v>0.18439932954637625</v>
      </c>
      <c r="F105">
        <f>F65*10000/F62</f>
        <v>-1.1140694607508912</v>
      </c>
      <c r="G105">
        <f>AVERAGE(C105:E105)</f>
        <v>-0.04397550140011942</v>
      </c>
      <c r="H105">
        <f>STDEV(C105:E105)</f>
        <v>0.2365918980907422</v>
      </c>
      <c r="I105">
        <f>(B105*B4+C105*C4+D105*D4+E105*E4+F105*F4)/SUM(B4:F4)</f>
        <v>-0.24569356060469857</v>
      </c>
      <c r="K105">
        <f>(LN(H105)+LN(H125))/2-LN(K114*K115^5)</f>
        <v>-3.6290651858105054</v>
      </c>
    </row>
    <row r="106" spans="1:11" ht="12.75">
      <c r="A106" t="s">
        <v>69</v>
      </c>
      <c r="B106">
        <f>B66*10000/B62</f>
        <v>3.039832116696006</v>
      </c>
      <c r="C106">
        <f>C66*10000/C62</f>
        <v>2.732662199084081</v>
      </c>
      <c r="D106">
        <f>D66*10000/D62</f>
        <v>2.4475962378310228</v>
      </c>
      <c r="E106">
        <f>E66*10000/E62</f>
        <v>2.8486658415386654</v>
      </c>
      <c r="F106">
        <f>F66*10000/F62</f>
        <v>13.434264705058034</v>
      </c>
      <c r="G106">
        <f>AVERAGE(C106:E106)</f>
        <v>2.676308092817923</v>
      </c>
      <c r="H106">
        <f>STDEV(C106:E106)</f>
        <v>0.20638809491912707</v>
      </c>
      <c r="I106">
        <f>(B106*B4+C106*C4+D106*D4+E106*E4+F106*F4)/SUM(B4:F4)</f>
        <v>4.165622048969806</v>
      </c>
      <c r="K106">
        <f>(LN(H106)+LN(H126))/2-LN(K114*K115^6)</f>
        <v>-3.98709938128379</v>
      </c>
    </row>
    <row r="107" spans="1:11" ht="12.75">
      <c r="A107" t="s">
        <v>70</v>
      </c>
      <c r="B107">
        <f>B67*10000/B62</f>
        <v>-0.02743348196265459</v>
      </c>
      <c r="C107">
        <f>C67*10000/C62</f>
        <v>-0.029481031808434296</v>
      </c>
      <c r="D107">
        <f>D67*10000/D62</f>
        <v>-0.054791146661945435</v>
      </c>
      <c r="E107">
        <f>E67*10000/E62</f>
        <v>-0.2535225803509378</v>
      </c>
      <c r="F107">
        <f>F67*10000/F62</f>
        <v>-0.11592133068782247</v>
      </c>
      <c r="G107">
        <f>AVERAGE(C107:E107)</f>
        <v>-0.11259825294043917</v>
      </c>
      <c r="H107">
        <f>STDEV(C107:E107)</f>
        <v>0.12269841083139807</v>
      </c>
      <c r="I107">
        <f>(B107*B4+C107*C4+D107*D4+E107*E4+F107*F4)/SUM(B4:F4)</f>
        <v>-0.10072171231506703</v>
      </c>
      <c r="K107">
        <f>(LN(H107)+LN(H127))/2-LN(K114*K115^7)</f>
        <v>-4.1451064767419</v>
      </c>
    </row>
    <row r="108" spans="1:9" ht="12.75">
      <c r="A108" t="s">
        <v>71</v>
      </c>
      <c r="B108">
        <f>B68*10000/B62</f>
        <v>-0.0871480226518492</v>
      </c>
      <c r="C108">
        <f>C68*10000/C62</f>
        <v>-0.00841606386755272</v>
      </c>
      <c r="D108">
        <f>D68*10000/D62</f>
        <v>0.014401818077301325</v>
      </c>
      <c r="E108">
        <f>E68*10000/E62</f>
        <v>-0.025163366162543412</v>
      </c>
      <c r="F108">
        <f>F68*10000/F62</f>
        <v>-0.03143620870414443</v>
      </c>
      <c r="G108">
        <f>AVERAGE(C108:E108)</f>
        <v>-0.006392537317598268</v>
      </c>
      <c r="H108">
        <f>STDEV(C108:E108)</f>
        <v>0.019860059057238286</v>
      </c>
      <c r="I108">
        <f>(B108*B4+C108*C4+D108*D4+E108*E4+F108*F4)/SUM(B4:F4)</f>
        <v>-0.021424358555331056</v>
      </c>
    </row>
    <row r="109" spans="1:9" ht="12.75">
      <c r="A109" t="s">
        <v>72</v>
      </c>
      <c r="B109">
        <f>B69*10000/B62</f>
        <v>-0.041470284149081826</v>
      </c>
      <c r="C109">
        <f>C69*10000/C62</f>
        <v>0.04759589562168613</v>
      </c>
      <c r="D109">
        <f>D69*10000/D62</f>
        <v>0.01837003346689951</v>
      </c>
      <c r="E109">
        <f>E69*10000/E62</f>
        <v>0.0234289470668026</v>
      </c>
      <c r="F109">
        <f>F69*10000/F62</f>
        <v>0.14466348102209559</v>
      </c>
      <c r="G109">
        <f>AVERAGE(C109:E109)</f>
        <v>0.029798292051796082</v>
      </c>
      <c r="H109">
        <f>STDEV(C109:E109)</f>
        <v>0.015619352461803388</v>
      </c>
      <c r="I109">
        <f>(B109*B4+C109*C4+D109*D4+E109*E4+F109*F4)/SUM(B4:F4)</f>
        <v>0.03482579967113975</v>
      </c>
    </row>
    <row r="110" spans="1:11" ht="12.75">
      <c r="A110" t="s">
        <v>73</v>
      </c>
      <c r="B110">
        <f>B70*10000/B62</f>
        <v>-0.4829042134439766</v>
      </c>
      <c r="C110">
        <f>C70*10000/C62</f>
        <v>-0.21067031857750498</v>
      </c>
      <c r="D110">
        <f>D70*10000/D62</f>
        <v>-0.21523506259076183</v>
      </c>
      <c r="E110">
        <f>E70*10000/E62</f>
        <v>-0.2193578963047733</v>
      </c>
      <c r="F110">
        <f>F70*10000/F62</f>
        <v>-0.516797930423986</v>
      </c>
      <c r="G110">
        <f>AVERAGE(C110:E110)</f>
        <v>-0.21508775915768005</v>
      </c>
      <c r="H110">
        <f>STDEV(C110:E110)</f>
        <v>0.004345661677796098</v>
      </c>
      <c r="I110">
        <f>(B110*B4+C110*C4+D110*D4+E110*E4+F110*F4)/SUM(B4:F4)</f>
        <v>-0.29413550451642934</v>
      </c>
      <c r="K110">
        <f>EXP(AVERAGE(K103:K107))</f>
        <v>0.017692994964096237</v>
      </c>
    </row>
    <row r="111" spans="1:9" ht="12.75">
      <c r="A111" t="s">
        <v>74</v>
      </c>
      <c r="B111">
        <f>B71*10000/B62</f>
        <v>-0.02021212769978917</v>
      </c>
      <c r="C111">
        <f>C71*10000/C62</f>
        <v>-0.01333025388466357</v>
      </c>
      <c r="D111">
        <f>D71*10000/D62</f>
        <v>-0.0019452759508164401</v>
      </c>
      <c r="E111">
        <f>E71*10000/E62</f>
        <v>-0.00444951559919087</v>
      </c>
      <c r="F111">
        <f>F71*10000/F62</f>
        <v>-0.030240925302565877</v>
      </c>
      <c r="G111">
        <f>AVERAGE(C111:E111)</f>
        <v>-0.006575015144890293</v>
      </c>
      <c r="H111">
        <f>STDEV(C111:E111)</f>
        <v>0.0059827035592299625</v>
      </c>
      <c r="I111">
        <f>(B111*B4+C111*C4+D111*D4+E111*E4+F111*F4)/SUM(B4:F4)</f>
        <v>-0.01170922814112676</v>
      </c>
    </row>
    <row r="112" spans="1:9" ht="12.75">
      <c r="A112" t="s">
        <v>75</v>
      </c>
      <c r="B112">
        <f>B72*10000/B62</f>
        <v>-0.019868466387598024</v>
      </c>
      <c r="C112">
        <f>C72*10000/C62</f>
        <v>0.0027622524886065252</v>
      </c>
      <c r="D112">
        <f>D72*10000/D62</f>
        <v>0.0019447188341009734</v>
      </c>
      <c r="E112">
        <f>E72*10000/E62</f>
        <v>0.005586668478979532</v>
      </c>
      <c r="F112">
        <f>F72*10000/F62</f>
        <v>-0.003299175290921938</v>
      </c>
      <c r="G112">
        <f>AVERAGE(C112:E112)</f>
        <v>0.00343121326722901</v>
      </c>
      <c r="H112">
        <f>STDEV(C112:E112)</f>
        <v>0.0019109109598458975</v>
      </c>
      <c r="I112">
        <f>(B112*B4+C112*C4+D112*D4+E112*E4+F112*F4)/SUM(B4:F4)</f>
        <v>-0.0008391690153192218</v>
      </c>
    </row>
    <row r="113" spans="1:9" ht="12.75">
      <c r="A113" t="s">
        <v>76</v>
      </c>
      <c r="B113">
        <f>B73*10000/B62</f>
        <v>0.022600369632009395</v>
      </c>
      <c r="C113">
        <f>C73*10000/C62</f>
        <v>0.03248622242943162</v>
      </c>
      <c r="D113">
        <f>D73*10000/D62</f>
        <v>0.028949055411807322</v>
      </c>
      <c r="E113">
        <f>E73*10000/E62</f>
        <v>0.03951497214972156</v>
      </c>
      <c r="F113">
        <f>F73*10000/F62</f>
        <v>0.020829876463439003</v>
      </c>
      <c r="G113">
        <f>AVERAGE(C113:E113)</f>
        <v>0.033650083330320164</v>
      </c>
      <c r="H113">
        <f>STDEV(C113:E113)</f>
        <v>0.0053782504846461784</v>
      </c>
      <c r="I113">
        <f>(B113*B4+C113*C4+D113*D4+E113*E4+F113*F4)/SUM(B4:F4)</f>
        <v>0.030339299252557683</v>
      </c>
    </row>
    <row r="114" spans="1:11" ht="12.75">
      <c r="A114" t="s">
        <v>77</v>
      </c>
      <c r="B114">
        <f>B74*10000/B62</f>
        <v>-0.21404556609192602</v>
      </c>
      <c r="C114">
        <f>C74*10000/C62</f>
        <v>-0.19866802526316413</v>
      </c>
      <c r="D114">
        <f>D74*10000/D62</f>
        <v>-0.1927423842364113</v>
      </c>
      <c r="E114">
        <f>E74*10000/E62</f>
        <v>-0.1989280103027442</v>
      </c>
      <c r="F114">
        <f>F74*10000/F62</f>
        <v>-0.1643304472152235</v>
      </c>
      <c r="G114">
        <f>AVERAGE(C114:E114)</f>
        <v>-0.19677947326743986</v>
      </c>
      <c r="H114">
        <f>STDEV(C114:E114)</f>
        <v>0.003498637440282145</v>
      </c>
      <c r="I114">
        <f>(B114*B4+C114*C4+D114*D4+E114*E4+F114*F4)/SUM(B4:F4)</f>
        <v>-0.19494480169979123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0.0008053814697205382</v>
      </c>
      <c r="C115">
        <f>C75*10000/C62</f>
        <v>0.0029040388869931</v>
      </c>
      <c r="D115">
        <f>D75*10000/D62</f>
        <v>0.003901771613902181</v>
      </c>
      <c r="E115">
        <f>E75*10000/E62</f>
        <v>0.0029651375991097454</v>
      </c>
      <c r="F115">
        <f>F75*10000/F62</f>
        <v>-0.0015858526379448612</v>
      </c>
      <c r="G115">
        <f>AVERAGE(C115:E115)</f>
        <v>0.0032569827000016754</v>
      </c>
      <c r="H115">
        <f>STDEV(C115:E115)</f>
        <v>0.000559238608084531</v>
      </c>
      <c r="I115">
        <f>(B115*B4+C115*C4+D115*D4+E115*E4+F115*F4)/SUM(B4:F4)</f>
        <v>0.002255427835471025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159.46567132927748</v>
      </c>
      <c r="C122">
        <f>C82*10000/C62</f>
        <v>114.1093766488442</v>
      </c>
      <c r="D122">
        <f>D82*10000/D62</f>
        <v>9.292775809858725</v>
      </c>
      <c r="E122">
        <f>E82*10000/E62</f>
        <v>-106.44112433267685</v>
      </c>
      <c r="F122">
        <f>F82*10000/F62</f>
        <v>-203.25872293910413</v>
      </c>
      <c r="G122">
        <f>AVERAGE(C122:E122)</f>
        <v>5.653676042008693</v>
      </c>
      <c r="H122">
        <f>STDEV(C122:E122)</f>
        <v>110.32027536287359</v>
      </c>
      <c r="I122">
        <f>(B122*B4+C122*C4+D122*D4+E122*E4+F122*F4)/SUM(B4:F4)</f>
        <v>0.011636759752996665</v>
      </c>
    </row>
    <row r="123" spans="1:9" ht="12.75">
      <c r="A123" t="s">
        <v>81</v>
      </c>
      <c r="B123">
        <f>B83*10000/B62</f>
        <v>-4.997669556005937</v>
      </c>
      <c r="C123">
        <f>C83*10000/C62</f>
        <v>-1.4919336899216515</v>
      </c>
      <c r="D123">
        <f>D83*10000/D62</f>
        <v>0.16334961503362055</v>
      </c>
      <c r="E123">
        <f>E83*10000/E62</f>
        <v>0.46300835562126647</v>
      </c>
      <c r="F123">
        <f>F83*10000/F62</f>
        <v>3.464426145216446</v>
      </c>
      <c r="G123">
        <f>AVERAGE(C123:E123)</f>
        <v>-0.2885252397555882</v>
      </c>
      <c r="H123">
        <f>STDEV(C123:E123)</f>
        <v>1.0528973186645307</v>
      </c>
      <c r="I123">
        <f>(B123*B4+C123*C4+D123*D4+E123*E4+F123*F4)/SUM(B4:F4)</f>
        <v>-0.4688098240278012</v>
      </c>
    </row>
    <row r="124" spans="1:9" ht="12.75">
      <c r="A124" t="s">
        <v>82</v>
      </c>
      <c r="B124">
        <f>B84*10000/B62</f>
        <v>0.022875738317167247</v>
      </c>
      <c r="C124">
        <f>C84*10000/C62</f>
        <v>1.635550453082968</v>
      </c>
      <c r="D124">
        <f>D84*10000/D62</f>
        <v>2.214128145300297</v>
      </c>
      <c r="E124">
        <f>E84*10000/E62</f>
        <v>1.3106385431260739</v>
      </c>
      <c r="F124">
        <f>F84*10000/F62</f>
        <v>1.0596798709024269</v>
      </c>
      <c r="G124">
        <f>AVERAGE(C124:E124)</f>
        <v>1.7201057138364462</v>
      </c>
      <c r="H124">
        <f>STDEV(C124:E124)</f>
        <v>0.4576412999282862</v>
      </c>
      <c r="I124">
        <f>(B124*B4+C124*C4+D124*D4+E124*E4+F124*F4)/SUM(B4:F4)</f>
        <v>1.3862730356971527</v>
      </c>
    </row>
    <row r="125" spans="1:9" ht="12.75">
      <c r="A125" t="s">
        <v>83</v>
      </c>
      <c r="B125">
        <f>B85*10000/B62</f>
        <v>-1.501868180039763</v>
      </c>
      <c r="C125">
        <f>C85*10000/C62</f>
        <v>-0.7744588145764091</v>
      </c>
      <c r="D125">
        <f>D85*10000/D62</f>
        <v>0.036557831711655095</v>
      </c>
      <c r="E125">
        <f>E85*10000/E62</f>
        <v>0.5194679148971926</v>
      </c>
      <c r="F125">
        <f>F85*10000/F62</f>
        <v>-1.484348360143771</v>
      </c>
      <c r="G125">
        <f>AVERAGE(C125:E125)</f>
        <v>-0.07281102265585382</v>
      </c>
      <c r="H125">
        <f>STDEV(C125:E125)</f>
        <v>0.6538598894570677</v>
      </c>
      <c r="I125">
        <f>(B125*B4+C125*C4+D125*D4+E125*E4+F125*F4)/SUM(B4:F4)</f>
        <v>-0.46812103244176223</v>
      </c>
    </row>
    <row r="126" spans="1:9" ht="12.75">
      <c r="A126" t="s">
        <v>84</v>
      </c>
      <c r="B126">
        <f>B86*10000/B62</f>
        <v>0.6081852760230976</v>
      </c>
      <c r="C126">
        <f>C86*10000/C62</f>
        <v>0.3765382907792585</v>
      </c>
      <c r="D126">
        <f>D86*10000/D62</f>
        <v>0.3872752921049307</v>
      </c>
      <c r="E126">
        <f>E86*10000/E62</f>
        <v>0.5761165057576999</v>
      </c>
      <c r="F126">
        <f>F86*10000/F62</f>
        <v>2.32516016595115</v>
      </c>
      <c r="G126">
        <f>AVERAGE(C126:E126)</f>
        <v>0.4466433628806297</v>
      </c>
      <c r="H126">
        <f>STDEV(C126:E126)</f>
        <v>0.11225547578722603</v>
      </c>
      <c r="I126">
        <f>(B126*B4+C126*C4+D126*D4+E126*E4+F126*F4)/SUM(B4:F4)</f>
        <v>0.7208941587826826</v>
      </c>
    </row>
    <row r="127" spans="1:9" ht="12.75">
      <c r="A127" t="s">
        <v>85</v>
      </c>
      <c r="B127">
        <f>B87*10000/B62</f>
        <v>-0.24028466984515873</v>
      </c>
      <c r="C127">
        <f>C87*10000/C62</f>
        <v>-0.122721321100603</v>
      </c>
      <c r="D127">
        <f>D87*10000/D62</f>
        <v>-0.16673611114347656</v>
      </c>
      <c r="E127">
        <f>E87*10000/E62</f>
        <v>-0.08238425819561357</v>
      </c>
      <c r="F127">
        <f>F87*10000/F62</f>
        <v>0.19261819970146654</v>
      </c>
      <c r="G127">
        <f>AVERAGE(C127:E127)</f>
        <v>-0.12394723014656438</v>
      </c>
      <c r="H127">
        <f>STDEV(C127:E127)</f>
        <v>0.04218928671684563</v>
      </c>
      <c r="I127">
        <f>(B127*B4+C127*C4+D127*D4+E127*E4+F127*F4)/SUM(B4:F4)</f>
        <v>-0.09850305119437912</v>
      </c>
    </row>
    <row r="128" spans="1:9" ht="12.75">
      <c r="A128" t="s">
        <v>86</v>
      </c>
      <c r="B128">
        <f>B88*10000/B62</f>
        <v>-0.13256833692268583</v>
      </c>
      <c r="C128">
        <f>C88*10000/C62</f>
        <v>0.2699048377008558</v>
      </c>
      <c r="D128">
        <f>D88*10000/D62</f>
        <v>0.24700507720269127</v>
      </c>
      <c r="E128">
        <f>E88*10000/E62</f>
        <v>0.24274741257840418</v>
      </c>
      <c r="F128">
        <f>F88*10000/F62</f>
        <v>0.14911787625032458</v>
      </c>
      <c r="G128">
        <f>AVERAGE(C128:E128)</f>
        <v>0.25321910916065044</v>
      </c>
      <c r="H128">
        <f>STDEV(C128:E128)</f>
        <v>0.014606234275174847</v>
      </c>
      <c r="I128">
        <f>(B128*B4+C128*C4+D128*D4+E128*E4+F128*F4)/SUM(B4:F4)</f>
        <v>0.18349049907397005</v>
      </c>
    </row>
    <row r="129" spans="1:9" ht="12.75">
      <c r="A129" t="s">
        <v>87</v>
      </c>
      <c r="B129">
        <f>B89*10000/B62</f>
        <v>-0.01086012417444499</v>
      </c>
      <c r="C129">
        <f>C89*10000/C62</f>
        <v>-0.04529746708491707</v>
      </c>
      <c r="D129">
        <f>D89*10000/D62</f>
        <v>0.08286096450315183</v>
      </c>
      <c r="E129">
        <f>E89*10000/E62</f>
        <v>0.04155733493573712</v>
      </c>
      <c r="F129">
        <f>F89*10000/F62</f>
        <v>-0.17721224397535074</v>
      </c>
      <c r="G129">
        <f>AVERAGE(C129:E129)</f>
        <v>0.026373610784657293</v>
      </c>
      <c r="H129">
        <f>STDEV(C129:E129)</f>
        <v>0.06541448620986408</v>
      </c>
      <c r="I129">
        <f>(B129*B4+C129*C4+D129*D4+E129*E4+F129*F4)/SUM(B4:F4)</f>
        <v>-0.006206347074982861</v>
      </c>
    </row>
    <row r="130" spans="1:9" ht="12.75">
      <c r="A130" t="s">
        <v>88</v>
      </c>
      <c r="B130">
        <f>B90*10000/B62</f>
        <v>0.06977911072891989</v>
      </c>
      <c r="C130">
        <f>C90*10000/C62</f>
        <v>0.09281061014498533</v>
      </c>
      <c r="D130">
        <f>D90*10000/D62</f>
        <v>0.04777346710565264</v>
      </c>
      <c r="E130">
        <f>E90*10000/E62</f>
        <v>0.16127013748210772</v>
      </c>
      <c r="F130">
        <f>F90*10000/F62</f>
        <v>0.38787983281420696</v>
      </c>
      <c r="G130">
        <f>AVERAGE(C130:E130)</f>
        <v>0.1006180715775819</v>
      </c>
      <c r="H130">
        <f>STDEV(C130:E130)</f>
        <v>0.05714972342147893</v>
      </c>
      <c r="I130">
        <f>(B130*B4+C130*C4+D130*D4+E130*E4+F130*F4)/SUM(B4:F4)</f>
        <v>0.13452180062341534</v>
      </c>
    </row>
    <row r="131" spans="1:9" ht="12.75">
      <c r="A131" t="s">
        <v>89</v>
      </c>
      <c r="B131">
        <f>B91*10000/B62</f>
        <v>0.030256026275780563</v>
      </c>
      <c r="C131">
        <f>C91*10000/C62</f>
        <v>0.023392126412915114</v>
      </c>
      <c r="D131">
        <f>D91*10000/D62</f>
        <v>0.02585163698598383</v>
      </c>
      <c r="E131">
        <f>E91*10000/E62</f>
        <v>0.010738155591054444</v>
      </c>
      <c r="F131">
        <f>F91*10000/F62</f>
        <v>0.02374524305563837</v>
      </c>
      <c r="G131">
        <f>AVERAGE(C131:E131)</f>
        <v>0.019993972996651132</v>
      </c>
      <c r="H131">
        <f>STDEV(C131:E131)</f>
        <v>0.008109557013121558</v>
      </c>
      <c r="I131">
        <f>(B131*B4+C131*C4+D131*D4+E131*E4+F131*F4)/SUM(B4:F4)</f>
        <v>0.02197957138000829</v>
      </c>
    </row>
    <row r="132" spans="1:9" ht="12.75">
      <c r="A132" t="s">
        <v>90</v>
      </c>
      <c r="B132">
        <f>B92*10000/B62</f>
        <v>-0.00795242035119307</v>
      </c>
      <c r="C132">
        <f>C92*10000/C62</f>
        <v>0.03453326730008462</v>
      </c>
      <c r="D132">
        <f>D92*10000/D62</f>
        <v>0.03180066457598923</v>
      </c>
      <c r="E132">
        <f>E92*10000/E62</f>
        <v>0.035355418878726515</v>
      </c>
      <c r="F132">
        <f>F92*10000/F62</f>
        <v>0.04376541836982763</v>
      </c>
      <c r="G132">
        <f>AVERAGE(C132:E132)</f>
        <v>0.033896450251600124</v>
      </c>
      <c r="H132">
        <f>STDEV(C132:E132)</f>
        <v>0.0018609732677116661</v>
      </c>
      <c r="I132">
        <f>(B132*B4+C132*C4+D132*D4+E132*E4+F132*F4)/SUM(B4:F4)</f>
        <v>0.029158684717791514</v>
      </c>
    </row>
    <row r="133" spans="1:9" ht="12.75">
      <c r="A133" t="s">
        <v>91</v>
      </c>
      <c r="B133">
        <f>B93*10000/B62</f>
        <v>0.058798023423491934</v>
      </c>
      <c r="C133">
        <f>C93*10000/C62</f>
        <v>0.04533833770586008</v>
      </c>
      <c r="D133">
        <f>D93*10000/D62</f>
        <v>0.0322828186929783</v>
      </c>
      <c r="E133">
        <f>E93*10000/E62</f>
        <v>0.027380227733711193</v>
      </c>
      <c r="F133">
        <f>F93*10000/F62</f>
        <v>0.021008376078189717</v>
      </c>
      <c r="G133">
        <f>AVERAGE(C133:E133)</f>
        <v>0.03500046137751652</v>
      </c>
      <c r="H133">
        <f>STDEV(C133:E133)</f>
        <v>0.00928238195527237</v>
      </c>
      <c r="I133">
        <f>(B133*B4+C133*C4+D133*D4+E133*E4+F133*F4)/SUM(B4:F4)</f>
        <v>0.0365757337332065</v>
      </c>
    </row>
    <row r="134" spans="1:9" ht="12.75">
      <c r="A134" t="s">
        <v>92</v>
      </c>
      <c r="B134">
        <f>B94*10000/B62</f>
        <v>-0.029962269196354502</v>
      </c>
      <c r="C134">
        <f>C94*10000/C62</f>
        <v>-0.01375681581601106</v>
      </c>
      <c r="D134">
        <f>D94*10000/D62</f>
        <v>0.003647185278567835</v>
      </c>
      <c r="E134">
        <f>E94*10000/E62</f>
        <v>0.02743495125101594</v>
      </c>
      <c r="F134">
        <f>F94*10000/F62</f>
        <v>-0.004271891266858615</v>
      </c>
      <c r="G134">
        <f>AVERAGE(C134:E134)</f>
        <v>0.005775106904524238</v>
      </c>
      <c r="H134">
        <f>STDEV(C134:E134)</f>
        <v>0.020678163756985588</v>
      </c>
      <c r="I134">
        <f>(B134*B4+C134*C4+D134*D4+E134*E4+F134*F4)/SUM(B4:F4)</f>
        <v>-0.0007379939777577105</v>
      </c>
    </row>
    <row r="135" spans="1:9" ht="12.75">
      <c r="A135" t="s">
        <v>93</v>
      </c>
      <c r="B135">
        <f>B95*10000/B62</f>
        <v>-0.0020453279244379862</v>
      </c>
      <c r="C135">
        <f>C95*10000/C62</f>
        <v>-0.00267921896674618</v>
      </c>
      <c r="D135">
        <f>D95*10000/D62</f>
        <v>0.0031832512117842206</v>
      </c>
      <c r="E135">
        <f>E95*10000/E62</f>
        <v>0.00022782734603279907</v>
      </c>
      <c r="F135">
        <f>F95*10000/F62</f>
        <v>-0.000607095792677331</v>
      </c>
      <c r="G135">
        <f>AVERAGE(C135:E135)</f>
        <v>0.00024395319702361315</v>
      </c>
      <c r="H135">
        <f>STDEV(C135:E135)</f>
        <v>0.002931268357015816</v>
      </c>
      <c r="I135">
        <f>(B135*B4+C135*C4+D135*D4+E135*E4+F135*F4)/SUM(B4:F4)</f>
        <v>-0.00020116813104498828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2004-05-07T06:17:36Z</cp:lastPrinted>
  <dcterms:created xsi:type="dcterms:W3CDTF">2004-05-07T06:17:36Z</dcterms:created>
  <dcterms:modified xsi:type="dcterms:W3CDTF">2004-05-07T06:53:57Z</dcterms:modified>
  <cp:category/>
  <cp:version/>
  <cp:contentType/>
  <cp:contentStatus/>
</cp:coreProperties>
</file>