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<sst xmlns="http://schemas.openxmlformats.org/spreadsheetml/2006/main" count="202" uniqueCount="97">
  <si>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07/05/2004       10:41:39</t>
  </si>
  <si>
    <t>LISSNER</t>
  </si>
  <si>
    <t>HCMQAP235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</si>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</sst>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</v>
      </c>
      <c r="C4" s="13">
        <v>-0.003752</v>
      </c>
      <c r="D4" s="13">
        <v>-0.00375</v>
      </c>
      <c r="E4" s="13">
        <v>-0.00375</v>
      </c>
      <c r="F4" s="24">
        <v>-0.002087</v>
      </c>
      <c r="G4" s="34">
        <v>-0.01169</v>
      </c>
    </row>
    <row r="5" spans="1:7" ht="12.75" thickBot="1">
      <c r="A5" s="44" t="s">
        <v>13</v>
      </c>
      <c r="B5" s="45">
        <v>9.001367</v>
      </c>
      <c r="C5" s="46">
        <v>4.90646</v>
      </c>
      <c r="D5" s="46">
        <v>-0.450978</v>
      </c>
      <c r="E5" s="46">
        <v>-4.746912</v>
      </c>
      <c r="F5" s="47">
        <v>-9.20627</v>
      </c>
      <c r="G5" s="48">
        <v>6.746536</v>
      </c>
    </row>
    <row r="6" spans="1:7" ht="12.75" thickTop="1">
      <c r="A6" s="6" t="s">
        <v>14</v>
      </c>
      <c r="B6" s="39">
        <v>60.55805</v>
      </c>
      <c r="C6" s="40">
        <v>-39.28979</v>
      </c>
      <c r="D6" s="40">
        <v>-30.55667</v>
      </c>
      <c r="E6" s="40">
        <v>-9.571209</v>
      </c>
      <c r="F6" s="41">
        <v>77.49488</v>
      </c>
      <c r="G6" s="42">
        <v>0.002331246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-2.762529</v>
      </c>
      <c r="C8" s="14">
        <v>3.668085</v>
      </c>
      <c r="D8" s="14">
        <v>-0.5881633</v>
      </c>
      <c r="E8" s="14">
        <v>1.737705</v>
      </c>
      <c r="F8" s="25">
        <v>-1.060569</v>
      </c>
      <c r="G8" s="35">
        <v>0.6187491</v>
      </c>
    </row>
    <row r="9" spans="1:7" ht="12">
      <c r="A9" s="20" t="s">
        <v>17</v>
      </c>
      <c r="B9" s="29">
        <v>-0.1083809</v>
      </c>
      <c r="C9" s="14">
        <v>0.8177103</v>
      </c>
      <c r="D9" s="14">
        <v>0.2463796</v>
      </c>
      <c r="E9" s="14">
        <v>0.6638835</v>
      </c>
      <c r="F9" s="25">
        <v>-0.8199323</v>
      </c>
      <c r="G9" s="35">
        <v>0.2903867</v>
      </c>
    </row>
    <row r="10" spans="1:7" ht="12">
      <c r="A10" s="20" t="s">
        <v>18</v>
      </c>
      <c r="B10" s="29">
        <v>0.1936216</v>
      </c>
      <c r="C10" s="14">
        <v>-0.7639369</v>
      </c>
      <c r="D10" s="14">
        <v>0.5950306</v>
      </c>
      <c r="E10" s="14">
        <v>-0.4093577</v>
      </c>
      <c r="F10" s="25">
        <v>-0.990573</v>
      </c>
      <c r="G10" s="35">
        <v>-0.2438539</v>
      </c>
    </row>
    <row r="11" spans="1:7" ht="12">
      <c r="A11" s="21" t="s">
        <v>19</v>
      </c>
      <c r="B11" s="31">
        <v>2.727886</v>
      </c>
      <c r="C11" s="16">
        <v>2.777422</v>
      </c>
      <c r="D11" s="16">
        <v>2.48729</v>
      </c>
      <c r="E11" s="16">
        <v>2.986972</v>
      </c>
      <c r="F11" s="27">
        <v>13.32235</v>
      </c>
      <c r="G11" s="37">
        <v>4.162321</v>
      </c>
    </row>
    <row r="12" spans="1:7" ht="12">
      <c r="A12" s="20" t="s">
        <v>20</v>
      </c>
      <c r="B12" s="29">
        <v>-0.351259</v>
      </c>
      <c r="C12" s="14">
        <v>0.09568497</v>
      </c>
      <c r="D12" s="14">
        <v>-0.1529113</v>
      </c>
      <c r="E12" s="14">
        <v>0.178934</v>
      </c>
      <c r="F12" s="25">
        <v>-0.1662743</v>
      </c>
      <c r="G12" s="35">
        <v>-0.0436693</v>
      </c>
    </row>
    <row r="13" spans="1:7" ht="12">
      <c r="A13" s="20" t="s">
        <v>21</v>
      </c>
      <c r="B13" s="29">
        <v>0.1851609</v>
      </c>
      <c r="C13" s="14">
        <v>0.1914976</v>
      </c>
      <c r="D13" s="14">
        <v>0.1362384</v>
      </c>
      <c r="E13" s="14">
        <v>-0.02734803</v>
      </c>
      <c r="F13" s="25">
        <v>-0.1345683</v>
      </c>
      <c r="G13" s="35">
        <v>0.08100719</v>
      </c>
    </row>
    <row r="14" spans="1:7" ht="12">
      <c r="A14" s="20" t="s">
        <v>22</v>
      </c>
      <c r="B14" s="29">
        <v>-0.1776274</v>
      </c>
      <c r="C14" s="14">
        <v>-0.01764557</v>
      </c>
      <c r="D14" s="14">
        <v>-0.06740115</v>
      </c>
      <c r="E14" s="14">
        <v>-0.02477487</v>
      </c>
      <c r="F14" s="25">
        <v>-0.04572631</v>
      </c>
      <c r="G14" s="35">
        <v>-0.05818161</v>
      </c>
    </row>
    <row r="15" spans="1:7" ht="12">
      <c r="A15" s="21" t="s">
        <v>23</v>
      </c>
      <c r="B15" s="31">
        <v>-0.4424759</v>
      </c>
      <c r="C15" s="16">
        <v>-0.1872399</v>
      </c>
      <c r="D15" s="16">
        <v>-0.1573377</v>
      </c>
      <c r="E15" s="16">
        <v>-0.1153219</v>
      </c>
      <c r="F15" s="27">
        <v>-0.405827</v>
      </c>
      <c r="G15" s="37">
        <v>-0.2288474</v>
      </c>
    </row>
    <row r="16" spans="1:7" ht="12">
      <c r="A16" s="20" t="s">
        <v>24</v>
      </c>
      <c r="B16" s="29">
        <v>0.004803755</v>
      </c>
      <c r="C16" s="14">
        <v>-0.02943861</v>
      </c>
      <c r="D16" s="14">
        <v>0.02693584</v>
      </c>
      <c r="E16" s="14">
        <v>0.008624581</v>
      </c>
      <c r="F16" s="25">
        <v>0.007484369</v>
      </c>
      <c r="G16" s="35">
        <v>0.00316315</v>
      </c>
    </row>
    <row r="17" spans="1:7" ht="12">
      <c r="A17" s="20" t="s">
        <v>25</v>
      </c>
      <c r="B17" s="29">
        <v>-0.01156806</v>
      </c>
      <c r="C17" s="14">
        <v>-0.01418808</v>
      </c>
      <c r="D17" s="14">
        <v>-0.005070408</v>
      </c>
      <c r="E17" s="14">
        <v>-0.0174468</v>
      </c>
      <c r="F17" s="25">
        <v>-0.02585945</v>
      </c>
      <c r="G17" s="35">
        <v>-0.01396274</v>
      </c>
    </row>
    <row r="18" spans="1:7" ht="12">
      <c r="A18" s="20" t="s">
        <v>26</v>
      </c>
      <c r="B18" s="29">
        <v>-0.003130019</v>
      </c>
      <c r="C18" s="14">
        <v>0.04191218</v>
      </c>
      <c r="D18" s="14">
        <v>0.03223287</v>
      </c>
      <c r="E18" s="14">
        <v>0.03541642</v>
      </c>
      <c r="F18" s="25">
        <v>-0.01204656</v>
      </c>
      <c r="G18" s="35">
        <v>0.02429614</v>
      </c>
    </row>
    <row r="19" spans="1:7" ht="12">
      <c r="A19" s="21" t="s">
        <v>27</v>
      </c>
      <c r="B19" s="31">
        <v>-0.2037228</v>
      </c>
      <c r="C19" s="16">
        <v>-0.2001552</v>
      </c>
      <c r="D19" s="16">
        <v>-0.196441</v>
      </c>
      <c r="E19" s="16">
        <v>-0.2000409</v>
      </c>
      <c r="F19" s="27">
        <v>-0.1590671</v>
      </c>
      <c r="G19" s="37">
        <v>-0.1942492</v>
      </c>
    </row>
    <row r="20" spans="1:7" ht="12.75" thickBot="1">
      <c r="A20" s="44" t="s">
        <v>28</v>
      </c>
      <c r="B20" s="45">
        <v>-8.532591E-05</v>
      </c>
      <c r="C20" s="46">
        <v>-0.0002796206</v>
      </c>
      <c r="D20" s="46">
        <v>0.00245004</v>
      </c>
      <c r="E20" s="46">
        <v>-0.000578686</v>
      </c>
      <c r="F20" s="47">
        <v>-0.001096746</v>
      </c>
      <c r="G20" s="48">
        <v>0.0002236987</v>
      </c>
    </row>
    <row r="21" spans="1:7" ht="12.75" thickTop="1">
      <c r="A21" s="6" t="s">
        <v>29</v>
      </c>
      <c r="B21" s="39">
        <v>-56.03591</v>
      </c>
      <c r="C21" s="40">
        <v>72.24697</v>
      </c>
      <c r="D21" s="40">
        <v>47.46741</v>
      </c>
      <c r="E21" s="40">
        <v>-40.54888</v>
      </c>
      <c r="F21" s="41">
        <v>-81.93617</v>
      </c>
      <c r="G21" s="43">
        <v>0.002292002</v>
      </c>
    </row>
    <row r="22" spans="1:7" ht="12">
      <c r="A22" s="20" t="s">
        <v>30</v>
      </c>
      <c r="B22" s="29">
        <v>180.0468</v>
      </c>
      <c r="C22" s="14">
        <v>98.13235</v>
      </c>
      <c r="D22" s="14">
        <v>-9.019563</v>
      </c>
      <c r="E22" s="14">
        <v>-94.9411</v>
      </c>
      <c r="F22" s="25">
        <v>-184.1462</v>
      </c>
      <c r="G22" s="36">
        <v>0</v>
      </c>
    </row>
    <row r="23" spans="1:7" ht="12">
      <c r="A23" s="20" t="s">
        <v>31</v>
      </c>
      <c r="B23" s="29">
        <v>-2.615174</v>
      </c>
      <c r="C23" s="14">
        <v>2.179406</v>
      </c>
      <c r="D23" s="14">
        <v>0.0376802</v>
      </c>
      <c r="E23" s="14">
        <v>0.5887567</v>
      </c>
      <c r="F23" s="25">
        <v>1.531517</v>
      </c>
      <c r="G23" s="35">
        <v>0.5028403</v>
      </c>
    </row>
    <row r="24" spans="1:7" ht="12">
      <c r="A24" s="20" t="s">
        <v>32</v>
      </c>
      <c r="B24" s="29">
        <v>-2.087884</v>
      </c>
      <c r="C24" s="14">
        <v>2.955682</v>
      </c>
      <c r="D24" s="14">
        <v>0.9925749</v>
      </c>
      <c r="E24" s="14">
        <v>0.8996936</v>
      </c>
      <c r="F24" s="25">
        <v>2.691778</v>
      </c>
      <c r="G24" s="35">
        <v>1.22562</v>
      </c>
    </row>
    <row r="25" spans="1:7" ht="12">
      <c r="A25" s="20" t="s">
        <v>33</v>
      </c>
      <c r="B25" s="29">
        <v>-0.2925292</v>
      </c>
      <c r="C25" s="14">
        <v>1.831339</v>
      </c>
      <c r="D25" s="14">
        <v>0.9784303</v>
      </c>
      <c r="E25" s="14">
        <v>0.683821</v>
      </c>
      <c r="F25" s="25">
        <v>-1.971663</v>
      </c>
      <c r="G25" s="35">
        <v>0.5345602</v>
      </c>
    </row>
    <row r="26" spans="1:7" ht="12">
      <c r="A26" s="21" t="s">
        <v>34</v>
      </c>
      <c r="B26" s="31">
        <v>0.9909034</v>
      </c>
      <c r="C26" s="16">
        <v>1.027031</v>
      </c>
      <c r="D26" s="16">
        <v>0.4686791</v>
      </c>
      <c r="E26" s="16">
        <v>0.1601668</v>
      </c>
      <c r="F26" s="27">
        <v>1.313687</v>
      </c>
      <c r="G26" s="37">
        <v>0.7174141</v>
      </c>
    </row>
    <row r="27" spans="1:7" ht="12">
      <c r="A27" s="20" t="s">
        <v>35</v>
      </c>
      <c r="B27" s="29">
        <v>-0.2972607</v>
      </c>
      <c r="C27" s="14">
        <v>-0.0922576</v>
      </c>
      <c r="D27" s="14">
        <v>-0.07251594</v>
      </c>
      <c r="E27" s="14">
        <v>0.2162993</v>
      </c>
      <c r="F27" s="25">
        <v>0.230142</v>
      </c>
      <c r="G27" s="35">
        <v>0.000272216</v>
      </c>
    </row>
    <row r="28" spans="1:7" ht="12">
      <c r="A28" s="20" t="s">
        <v>36</v>
      </c>
      <c r="B28" s="29">
        <v>-0.6675898</v>
      </c>
      <c r="C28" s="14">
        <v>0.0749394</v>
      </c>
      <c r="D28" s="14">
        <v>0.194979</v>
      </c>
      <c r="E28" s="14">
        <v>-0.05539596</v>
      </c>
      <c r="F28" s="25">
        <v>0.0629133</v>
      </c>
      <c r="G28" s="35">
        <v>-0.03631034</v>
      </c>
    </row>
    <row r="29" spans="1:7" ht="12">
      <c r="A29" s="20" t="s">
        <v>37</v>
      </c>
      <c r="B29" s="29">
        <v>0.08625669</v>
      </c>
      <c r="C29" s="14">
        <v>0.2185595</v>
      </c>
      <c r="D29" s="14">
        <v>0.07817286</v>
      </c>
      <c r="E29" s="14">
        <v>0.1043363</v>
      </c>
      <c r="F29" s="25">
        <v>-0.02050063</v>
      </c>
      <c r="G29" s="35">
        <v>0.1062171</v>
      </c>
    </row>
    <row r="30" spans="1:7" ht="12">
      <c r="A30" s="21" t="s">
        <v>38</v>
      </c>
      <c r="B30" s="31">
        <v>0.003292562</v>
      </c>
      <c r="C30" s="16">
        <v>0.1302161</v>
      </c>
      <c r="D30" s="16">
        <v>0.07162987</v>
      </c>
      <c r="E30" s="16">
        <v>0.05738275</v>
      </c>
      <c r="F30" s="27">
        <v>0.3023355</v>
      </c>
      <c r="G30" s="37">
        <v>0.1033175</v>
      </c>
    </row>
    <row r="31" spans="1:7" ht="12">
      <c r="A31" s="20" t="s">
        <v>39</v>
      </c>
      <c r="B31" s="29">
        <v>-0.0003198411</v>
      </c>
      <c r="C31" s="14">
        <v>0.001588758</v>
      </c>
      <c r="D31" s="14">
        <v>0.009650078</v>
      </c>
      <c r="E31" s="14">
        <v>0.01035144</v>
      </c>
      <c r="F31" s="25">
        <v>0.005091837</v>
      </c>
      <c r="G31" s="35">
        <v>0.005829258</v>
      </c>
    </row>
    <row r="32" spans="1:7" ht="12">
      <c r="A32" s="20" t="s">
        <v>40</v>
      </c>
      <c r="B32" s="29">
        <v>-0.0484814</v>
      </c>
      <c r="C32" s="14">
        <v>0.003685872</v>
      </c>
      <c r="D32" s="14">
        <v>0.04536423</v>
      </c>
      <c r="E32" s="14">
        <v>0.006362288</v>
      </c>
      <c r="F32" s="25">
        <v>0.02229389</v>
      </c>
      <c r="G32" s="35">
        <v>0.009317272</v>
      </c>
    </row>
    <row r="33" spans="1:7" ht="12">
      <c r="A33" s="20" t="s">
        <v>41</v>
      </c>
      <c r="B33" s="29">
        <v>0.07426038</v>
      </c>
      <c r="C33" s="14">
        <v>0.03842127</v>
      </c>
      <c r="D33" s="14">
        <v>0.04060438</v>
      </c>
      <c r="E33" s="14">
        <v>0.06909638</v>
      </c>
      <c r="F33" s="25">
        <v>0.04589313</v>
      </c>
      <c r="G33" s="35">
        <v>0.05249821</v>
      </c>
    </row>
    <row r="34" spans="1:7" ht="12">
      <c r="A34" s="21" t="s">
        <v>42</v>
      </c>
      <c r="B34" s="31">
        <v>-0.03810435</v>
      </c>
      <c r="C34" s="16">
        <v>-0.01193669</v>
      </c>
      <c r="D34" s="16">
        <v>0.002654756</v>
      </c>
      <c r="E34" s="16">
        <v>0.01325987</v>
      </c>
      <c r="F34" s="27">
        <v>-0.007628109</v>
      </c>
      <c r="G34" s="37">
        <v>-0.005572226</v>
      </c>
    </row>
    <row r="35" spans="1:7" ht="12.75" thickBot="1">
      <c r="A35" s="22" t="s">
        <v>43</v>
      </c>
      <c r="B35" s="32">
        <v>0.003656188</v>
      </c>
      <c r="C35" s="17">
        <v>0.006257605</v>
      </c>
      <c r="D35" s="17">
        <v>0.002120589</v>
      </c>
      <c r="E35" s="17">
        <v>0.001643595</v>
      </c>
      <c r="F35" s="28">
        <v>0.0006365275</v>
      </c>
      <c r="G35" s="38">
        <v>0.003024705</v>
      </c>
    </row>
    <row r="36" spans="1:7" ht="12">
      <c r="A36" s="4" t="s">
        <v>44</v>
      </c>
      <c r="B36" s="3">
        <v>21.04187</v>
      </c>
      <c r="C36" s="3">
        <v>21.04187</v>
      </c>
      <c r="D36" s="3">
        <v>21.04797</v>
      </c>
      <c r="E36" s="3">
        <v>21.05103</v>
      </c>
      <c r="F36" s="3">
        <v>21.06323</v>
      </c>
      <c r="G36" s="3"/>
    </row>
    <row r="37" spans="1:6" ht="12">
      <c r="A37" s="4" t="s">
        <v>45</v>
      </c>
      <c r="B37" s="2">
        <v>-0.2919515</v>
      </c>
      <c r="C37" s="2">
        <v>-0.2695719</v>
      </c>
      <c r="D37" s="2">
        <v>-0.255839</v>
      </c>
      <c r="E37" s="2">
        <v>-0.25177</v>
      </c>
      <c r="F37" s="2">
        <v>-0.2461751</v>
      </c>
    </row>
    <row r="38" spans="1:7" ht="12">
      <c r="A38" s="4" t="s">
        <v>52</v>
      </c>
      <c r="B38" s="2">
        <v>-0.0001012007</v>
      </c>
      <c r="C38" s="2">
        <v>6.558107E-05</v>
      </c>
      <c r="D38" s="2">
        <v>5.201908E-05</v>
      </c>
      <c r="E38" s="2">
        <v>1.561519E-05</v>
      </c>
      <c r="F38" s="2">
        <v>-0.0001342608</v>
      </c>
      <c r="G38" s="2">
        <v>0.0003237762</v>
      </c>
    </row>
    <row r="39" spans="1:7" ht="12.75" thickBot="1">
      <c r="A39" s="4" t="s">
        <v>53</v>
      </c>
      <c r="B39" s="2">
        <v>9.708313E-05</v>
      </c>
      <c r="C39" s="2">
        <v>-0.0001234634</v>
      </c>
      <c r="D39" s="2">
        <v>-8.064768E-05</v>
      </c>
      <c r="E39" s="2">
        <v>6.908135E-05</v>
      </c>
      <c r="F39" s="2">
        <v>0.0001368191</v>
      </c>
      <c r="G39" s="2">
        <v>0.0005680412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3.116841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</v>
      </c>
      <c r="C4">
        <v>0.003752</v>
      </c>
      <c r="D4">
        <v>0.00375</v>
      </c>
      <c r="E4">
        <v>0.00375</v>
      </c>
      <c r="F4">
        <v>0.002087</v>
      </c>
      <c r="G4">
        <v>0.01169</v>
      </c>
    </row>
    <row r="5" spans="1:7" ht="12.75">
      <c r="A5" t="s">
        <v>13</v>
      </c>
      <c r="B5">
        <v>9.001367</v>
      </c>
      <c r="C5">
        <v>4.90646</v>
      </c>
      <c r="D5">
        <v>-0.450978</v>
      </c>
      <c r="E5">
        <v>-4.746912</v>
      </c>
      <c r="F5">
        <v>-9.20627</v>
      </c>
      <c r="G5">
        <v>6.746536</v>
      </c>
    </row>
    <row r="6" spans="1:7" ht="12.75">
      <c r="A6" t="s">
        <v>14</v>
      </c>
      <c r="B6" s="49">
        <v>60.55805</v>
      </c>
      <c r="C6" s="49">
        <v>-39.28979</v>
      </c>
      <c r="D6" s="49">
        <v>-30.55667</v>
      </c>
      <c r="E6" s="49">
        <v>-9.571209</v>
      </c>
      <c r="F6" s="49">
        <v>77.49488</v>
      </c>
      <c r="G6" s="49">
        <v>0.002331246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-2.762529</v>
      </c>
      <c r="C8" s="49">
        <v>3.668085</v>
      </c>
      <c r="D8" s="49">
        <v>-0.5881633</v>
      </c>
      <c r="E8" s="49">
        <v>1.737705</v>
      </c>
      <c r="F8" s="49">
        <v>-1.060569</v>
      </c>
      <c r="G8" s="49">
        <v>0.6187491</v>
      </c>
    </row>
    <row r="9" spans="1:7" ht="12.75">
      <c r="A9" t="s">
        <v>17</v>
      </c>
      <c r="B9" s="49">
        <v>-0.1083809</v>
      </c>
      <c r="C9" s="49">
        <v>0.8177103</v>
      </c>
      <c r="D9" s="49">
        <v>0.2463796</v>
      </c>
      <c r="E9" s="49">
        <v>0.6638835</v>
      </c>
      <c r="F9" s="49">
        <v>-0.8199323</v>
      </c>
      <c r="G9" s="49">
        <v>0.2903867</v>
      </c>
    </row>
    <row r="10" spans="1:7" ht="12.75">
      <c r="A10" t="s">
        <v>18</v>
      </c>
      <c r="B10" s="49">
        <v>0.1936216</v>
      </c>
      <c r="C10" s="49">
        <v>-0.7639369</v>
      </c>
      <c r="D10" s="49">
        <v>0.5950306</v>
      </c>
      <c r="E10" s="49">
        <v>-0.4093577</v>
      </c>
      <c r="F10" s="49">
        <v>-0.990573</v>
      </c>
      <c r="G10" s="49">
        <v>-0.2438539</v>
      </c>
    </row>
    <row r="11" spans="1:7" ht="12.75">
      <c r="A11" t="s">
        <v>19</v>
      </c>
      <c r="B11" s="49">
        <v>2.727886</v>
      </c>
      <c r="C11" s="49">
        <v>2.777422</v>
      </c>
      <c r="D11" s="49">
        <v>2.48729</v>
      </c>
      <c r="E11" s="49">
        <v>2.986972</v>
      </c>
      <c r="F11" s="49">
        <v>13.32235</v>
      </c>
      <c r="G11" s="49">
        <v>4.162321</v>
      </c>
    </row>
    <row r="12" spans="1:7" ht="12.75">
      <c r="A12" t="s">
        <v>20</v>
      </c>
      <c r="B12" s="49">
        <v>-0.351259</v>
      </c>
      <c r="C12" s="49">
        <v>0.09568497</v>
      </c>
      <c r="D12" s="49">
        <v>-0.1529113</v>
      </c>
      <c r="E12" s="49">
        <v>0.178934</v>
      </c>
      <c r="F12" s="49">
        <v>-0.1662743</v>
      </c>
      <c r="G12" s="49">
        <v>-0.0436693</v>
      </c>
    </row>
    <row r="13" spans="1:7" ht="12.75">
      <c r="A13" t="s">
        <v>21</v>
      </c>
      <c r="B13" s="49">
        <v>0.1851609</v>
      </c>
      <c r="C13" s="49">
        <v>0.1914976</v>
      </c>
      <c r="D13" s="49">
        <v>0.1362384</v>
      </c>
      <c r="E13" s="49">
        <v>-0.02734803</v>
      </c>
      <c r="F13" s="49">
        <v>-0.1345683</v>
      </c>
      <c r="G13" s="49">
        <v>0.08100719</v>
      </c>
    </row>
    <row r="14" spans="1:7" ht="12.75">
      <c r="A14" t="s">
        <v>22</v>
      </c>
      <c r="B14" s="49">
        <v>-0.1776274</v>
      </c>
      <c r="C14" s="49">
        <v>-0.01764557</v>
      </c>
      <c r="D14" s="49">
        <v>-0.06740115</v>
      </c>
      <c r="E14" s="49">
        <v>-0.02477487</v>
      </c>
      <c r="F14" s="49">
        <v>-0.04572631</v>
      </c>
      <c r="G14" s="49">
        <v>-0.05818161</v>
      </c>
    </row>
    <row r="15" spans="1:7" ht="12.75">
      <c r="A15" t="s">
        <v>23</v>
      </c>
      <c r="B15" s="49">
        <v>-0.4424759</v>
      </c>
      <c r="C15" s="49">
        <v>-0.1872399</v>
      </c>
      <c r="D15" s="49">
        <v>-0.1573377</v>
      </c>
      <c r="E15" s="49">
        <v>-0.1153219</v>
      </c>
      <c r="F15" s="49">
        <v>-0.405827</v>
      </c>
      <c r="G15" s="49">
        <v>-0.2288474</v>
      </c>
    </row>
    <row r="16" spans="1:7" ht="12.75">
      <c r="A16" t="s">
        <v>24</v>
      </c>
      <c r="B16" s="49">
        <v>0.004803755</v>
      </c>
      <c r="C16" s="49">
        <v>-0.02943861</v>
      </c>
      <c r="D16" s="49">
        <v>0.02693584</v>
      </c>
      <c r="E16" s="49">
        <v>0.008624581</v>
      </c>
      <c r="F16" s="49">
        <v>0.007484369</v>
      </c>
      <c r="G16" s="49">
        <v>0.00316315</v>
      </c>
    </row>
    <row r="17" spans="1:7" ht="12.75">
      <c r="A17" t="s">
        <v>25</v>
      </c>
      <c r="B17" s="49">
        <v>-0.01156806</v>
      </c>
      <c r="C17" s="49">
        <v>-0.01418808</v>
      </c>
      <c r="D17" s="49">
        <v>-0.005070408</v>
      </c>
      <c r="E17" s="49">
        <v>-0.0174468</v>
      </c>
      <c r="F17" s="49">
        <v>-0.02585945</v>
      </c>
      <c r="G17" s="49">
        <v>-0.01396274</v>
      </c>
    </row>
    <row r="18" spans="1:7" ht="12.75">
      <c r="A18" t="s">
        <v>26</v>
      </c>
      <c r="B18" s="49">
        <v>-0.003130019</v>
      </c>
      <c r="C18" s="49">
        <v>0.04191218</v>
      </c>
      <c r="D18" s="49">
        <v>0.03223287</v>
      </c>
      <c r="E18" s="49">
        <v>0.03541642</v>
      </c>
      <c r="F18" s="49">
        <v>-0.01204656</v>
      </c>
      <c r="G18" s="49">
        <v>0.02429614</v>
      </c>
    </row>
    <row r="19" spans="1:7" ht="12.75">
      <c r="A19" t="s">
        <v>27</v>
      </c>
      <c r="B19" s="49">
        <v>-0.2037228</v>
      </c>
      <c r="C19" s="49">
        <v>-0.2001552</v>
      </c>
      <c r="D19" s="49">
        <v>-0.196441</v>
      </c>
      <c r="E19" s="49">
        <v>-0.2000409</v>
      </c>
      <c r="F19" s="49">
        <v>-0.1590671</v>
      </c>
      <c r="G19" s="49">
        <v>-0.1942492</v>
      </c>
    </row>
    <row r="20" spans="1:7" ht="12.75">
      <c r="A20" t="s">
        <v>28</v>
      </c>
      <c r="B20" s="49">
        <v>-8.532591E-05</v>
      </c>
      <c r="C20" s="49">
        <v>-0.0002796206</v>
      </c>
      <c r="D20" s="49">
        <v>0.00245004</v>
      </c>
      <c r="E20" s="49">
        <v>-0.000578686</v>
      </c>
      <c r="F20" s="49">
        <v>-0.001096746</v>
      </c>
      <c r="G20" s="49">
        <v>0.0002236987</v>
      </c>
    </row>
    <row r="21" spans="1:7" ht="12.75">
      <c r="A21" t="s">
        <v>29</v>
      </c>
      <c r="B21" s="49">
        <v>-56.03591</v>
      </c>
      <c r="C21" s="49">
        <v>72.24697</v>
      </c>
      <c r="D21" s="49">
        <v>47.46741</v>
      </c>
      <c r="E21" s="49">
        <v>-40.54888</v>
      </c>
      <c r="F21" s="49">
        <v>-81.93617</v>
      </c>
      <c r="G21" s="49">
        <v>0.002292002</v>
      </c>
    </row>
    <row r="22" spans="1:7" ht="12.75">
      <c r="A22" t="s">
        <v>30</v>
      </c>
      <c r="B22" s="49">
        <v>180.0468</v>
      </c>
      <c r="C22" s="49">
        <v>98.13235</v>
      </c>
      <c r="D22" s="49">
        <v>-9.019563</v>
      </c>
      <c r="E22" s="49">
        <v>-94.9411</v>
      </c>
      <c r="F22" s="49">
        <v>-184.1462</v>
      </c>
      <c r="G22" s="49">
        <v>0</v>
      </c>
    </row>
    <row r="23" spans="1:7" ht="12.75">
      <c r="A23" t="s">
        <v>31</v>
      </c>
      <c r="B23" s="49">
        <v>-2.615174</v>
      </c>
      <c r="C23" s="49">
        <v>2.179406</v>
      </c>
      <c r="D23" s="49">
        <v>0.0376802</v>
      </c>
      <c r="E23" s="49">
        <v>0.5887567</v>
      </c>
      <c r="F23" s="49">
        <v>1.531517</v>
      </c>
      <c r="G23" s="49">
        <v>0.5028403</v>
      </c>
    </row>
    <row r="24" spans="1:7" ht="12.75">
      <c r="A24" t="s">
        <v>32</v>
      </c>
      <c r="B24" s="49">
        <v>-2.087884</v>
      </c>
      <c r="C24" s="49">
        <v>2.955682</v>
      </c>
      <c r="D24" s="49">
        <v>0.9925749</v>
      </c>
      <c r="E24" s="49">
        <v>0.8996936</v>
      </c>
      <c r="F24" s="49">
        <v>2.691778</v>
      </c>
      <c r="G24" s="49">
        <v>1.22562</v>
      </c>
    </row>
    <row r="25" spans="1:7" ht="12.75">
      <c r="A25" t="s">
        <v>33</v>
      </c>
      <c r="B25" s="49">
        <v>-0.2925292</v>
      </c>
      <c r="C25" s="49">
        <v>1.831339</v>
      </c>
      <c r="D25" s="49">
        <v>0.9784303</v>
      </c>
      <c r="E25" s="49">
        <v>0.683821</v>
      </c>
      <c r="F25" s="49">
        <v>-1.971663</v>
      </c>
      <c r="G25" s="49">
        <v>0.5345602</v>
      </c>
    </row>
    <row r="26" spans="1:7" ht="12.75">
      <c r="A26" t="s">
        <v>34</v>
      </c>
      <c r="B26" s="49">
        <v>0.9909034</v>
      </c>
      <c r="C26" s="49">
        <v>1.027031</v>
      </c>
      <c r="D26" s="49">
        <v>0.4686791</v>
      </c>
      <c r="E26" s="49">
        <v>0.1601668</v>
      </c>
      <c r="F26" s="49">
        <v>1.313687</v>
      </c>
      <c r="G26" s="49">
        <v>0.7174141</v>
      </c>
    </row>
    <row r="27" spans="1:7" ht="12.75">
      <c r="A27" t="s">
        <v>35</v>
      </c>
      <c r="B27" s="49">
        <v>-0.2972607</v>
      </c>
      <c r="C27" s="49">
        <v>-0.0922576</v>
      </c>
      <c r="D27" s="49">
        <v>-0.07251594</v>
      </c>
      <c r="E27" s="49">
        <v>0.2162993</v>
      </c>
      <c r="F27" s="49">
        <v>0.230142</v>
      </c>
      <c r="G27" s="49">
        <v>0.000272216</v>
      </c>
    </row>
    <row r="28" spans="1:7" ht="12.75">
      <c r="A28" t="s">
        <v>36</v>
      </c>
      <c r="B28" s="49">
        <v>-0.6675898</v>
      </c>
      <c r="C28" s="49">
        <v>0.0749394</v>
      </c>
      <c r="D28" s="49">
        <v>0.194979</v>
      </c>
      <c r="E28" s="49">
        <v>-0.05539596</v>
      </c>
      <c r="F28" s="49">
        <v>0.0629133</v>
      </c>
      <c r="G28" s="49">
        <v>-0.03631034</v>
      </c>
    </row>
    <row r="29" spans="1:7" ht="12.75">
      <c r="A29" t="s">
        <v>37</v>
      </c>
      <c r="B29" s="49">
        <v>0.08625669</v>
      </c>
      <c r="C29" s="49">
        <v>0.2185595</v>
      </c>
      <c r="D29" s="49">
        <v>0.07817286</v>
      </c>
      <c r="E29" s="49">
        <v>0.1043363</v>
      </c>
      <c r="F29" s="49">
        <v>-0.02050063</v>
      </c>
      <c r="G29" s="49">
        <v>0.1062171</v>
      </c>
    </row>
    <row r="30" spans="1:7" ht="12.75">
      <c r="A30" t="s">
        <v>38</v>
      </c>
      <c r="B30" s="49">
        <v>0.003292562</v>
      </c>
      <c r="C30" s="49">
        <v>0.1302161</v>
      </c>
      <c r="D30" s="49">
        <v>0.07162987</v>
      </c>
      <c r="E30" s="49">
        <v>0.05738275</v>
      </c>
      <c r="F30" s="49">
        <v>0.3023355</v>
      </c>
      <c r="G30" s="49">
        <v>0.1033175</v>
      </c>
    </row>
    <row r="31" spans="1:7" ht="12.75">
      <c r="A31" t="s">
        <v>39</v>
      </c>
      <c r="B31" s="49">
        <v>-0.0003198411</v>
      </c>
      <c r="C31" s="49">
        <v>0.001588758</v>
      </c>
      <c r="D31" s="49">
        <v>0.009650078</v>
      </c>
      <c r="E31" s="49">
        <v>0.01035144</v>
      </c>
      <c r="F31" s="49">
        <v>0.005091837</v>
      </c>
      <c r="G31" s="49">
        <v>0.005829258</v>
      </c>
    </row>
    <row r="32" spans="1:7" ht="12.75">
      <c r="A32" t="s">
        <v>40</v>
      </c>
      <c r="B32" s="49">
        <v>-0.0484814</v>
      </c>
      <c r="C32" s="49">
        <v>0.003685872</v>
      </c>
      <c r="D32" s="49">
        <v>0.04536423</v>
      </c>
      <c r="E32" s="49">
        <v>0.006362288</v>
      </c>
      <c r="F32" s="49">
        <v>0.02229389</v>
      </c>
      <c r="G32" s="49">
        <v>0.009317272</v>
      </c>
    </row>
    <row r="33" spans="1:7" ht="12.75">
      <c r="A33" t="s">
        <v>41</v>
      </c>
      <c r="B33" s="49">
        <v>0.07426038</v>
      </c>
      <c r="C33" s="49">
        <v>0.03842127</v>
      </c>
      <c r="D33" s="49">
        <v>0.04060438</v>
      </c>
      <c r="E33" s="49">
        <v>0.06909638</v>
      </c>
      <c r="F33" s="49">
        <v>0.04589313</v>
      </c>
      <c r="G33" s="49">
        <v>0.05249821</v>
      </c>
    </row>
    <row r="34" spans="1:7" ht="12.75">
      <c r="A34" t="s">
        <v>42</v>
      </c>
      <c r="B34" s="49">
        <v>-0.03810435</v>
      </c>
      <c r="C34" s="49">
        <v>-0.01193669</v>
      </c>
      <c r="D34" s="49">
        <v>0.002654756</v>
      </c>
      <c r="E34" s="49">
        <v>0.01325987</v>
      </c>
      <c r="F34" s="49">
        <v>-0.007628109</v>
      </c>
      <c r="G34" s="49">
        <v>-0.005572226</v>
      </c>
    </row>
    <row r="35" spans="1:7" ht="12.75">
      <c r="A35" t="s">
        <v>43</v>
      </c>
      <c r="B35" s="49">
        <v>0.003656188</v>
      </c>
      <c r="C35" s="49">
        <v>0.006257605</v>
      </c>
      <c r="D35" s="49">
        <v>0.002120589</v>
      </c>
      <c r="E35" s="49">
        <v>0.001643595</v>
      </c>
      <c r="F35" s="49">
        <v>0.0006365275</v>
      </c>
      <c r="G35" s="49">
        <v>0.003024705</v>
      </c>
    </row>
    <row r="36" spans="1:6" ht="12.75">
      <c r="A36" t="s">
        <v>44</v>
      </c>
      <c r="B36" s="49">
        <v>21.04187</v>
      </c>
      <c r="C36" s="49">
        <v>21.04187</v>
      </c>
      <c r="D36" s="49">
        <v>21.04797</v>
      </c>
      <c r="E36" s="49">
        <v>21.05103</v>
      </c>
      <c r="F36" s="49">
        <v>21.06323</v>
      </c>
    </row>
    <row r="37" spans="1:6" ht="12.75">
      <c r="A37" t="s">
        <v>45</v>
      </c>
      <c r="B37" s="49">
        <v>-0.2919515</v>
      </c>
      <c r="C37" s="49">
        <v>-0.2695719</v>
      </c>
      <c r="D37" s="49">
        <v>-0.255839</v>
      </c>
      <c r="E37" s="49">
        <v>-0.25177</v>
      </c>
      <c r="F37" s="49">
        <v>-0.2461751</v>
      </c>
    </row>
    <row r="38" spans="1:7" ht="12.75">
      <c r="A38" t="s">
        <v>54</v>
      </c>
      <c r="B38" s="49">
        <v>-0.0001012007</v>
      </c>
      <c r="C38" s="49">
        <v>6.558107E-05</v>
      </c>
      <c r="D38" s="49">
        <v>5.201908E-05</v>
      </c>
      <c r="E38" s="49">
        <v>1.561519E-05</v>
      </c>
      <c r="F38" s="49">
        <v>-0.0001342608</v>
      </c>
      <c r="G38" s="49">
        <v>0.0003237762</v>
      </c>
    </row>
    <row r="39" spans="1:7" ht="12.75">
      <c r="A39" t="s">
        <v>55</v>
      </c>
      <c r="B39" s="49">
        <v>9.708313E-05</v>
      </c>
      <c r="C39" s="49">
        <v>-0.0001234634</v>
      </c>
      <c r="D39" s="49">
        <v>-8.064768E-05</v>
      </c>
      <c r="E39" s="49">
        <v>6.908135E-05</v>
      </c>
      <c r="F39" s="49">
        <v>0.0001368191</v>
      </c>
      <c r="G39" s="49">
        <v>0.0005680412</v>
      </c>
    </row>
    <row r="40" spans="2:5" ht="12.75">
      <c r="B40" t="s">
        <v>46</v>
      </c>
      <c r="C40">
        <v>-0.003751</v>
      </c>
      <c r="D40" t="s">
        <v>47</v>
      </c>
      <c r="E40">
        <v>3.116841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-0.00010120073424188945</v>
      </c>
      <c r="C50">
        <f>-0.017/(C7*C7+C22*C22)*(C21*C22+C6*C7)</f>
        <v>6.558106752976301E-05</v>
      </c>
      <c r="D50">
        <f>-0.017/(D7*D7+D22*D22)*(D21*D22+D6*D7)</f>
        <v>5.201907968130963E-05</v>
      </c>
      <c r="E50">
        <f>-0.017/(E7*E7+E22*E22)*(E21*E22+E6*E7)</f>
        <v>1.561518938004801E-05</v>
      </c>
      <c r="F50">
        <f>-0.017/(F7*F7+F22*F22)*(F21*F22+F6*F7)</f>
        <v>-0.00013426076825033136</v>
      </c>
      <c r="G50">
        <f>(B50*B$4+C50*C$4+D50*D$4+E50*E$4+F50*F$4)/SUM(B$4:F$4)</f>
        <v>-5.269870441292447E-07</v>
      </c>
    </row>
    <row r="51" spans="1:7" ht="12.75">
      <c r="A51" t="s">
        <v>58</v>
      </c>
      <c r="B51">
        <f>-0.017/(B7*B7+B22*B22)*(B21*B7-B6*B22)</f>
        <v>9.708313383579029E-05</v>
      </c>
      <c r="C51">
        <f>-0.017/(C7*C7+C22*C22)*(C21*C7-C6*C22)</f>
        <v>-0.00012346341142722048</v>
      </c>
      <c r="D51">
        <f>-0.017/(D7*D7+D22*D22)*(D21*D7-D6*D22)</f>
        <v>-8.064767806336125E-05</v>
      </c>
      <c r="E51">
        <f>-0.017/(E7*E7+E22*E22)*(E21*E7-E6*E22)</f>
        <v>6.9081348325645E-05</v>
      </c>
      <c r="F51">
        <f>-0.017/(F7*F7+F22*F22)*(F21*F7-F6*F22)</f>
        <v>0.0001368191279717621</v>
      </c>
      <c r="G51">
        <f>(B51*B$4+C51*C$4+D51*D$4+E51*E$4+F51*F$4)/SUM(B$4:F$4)</f>
        <v>-1.6870132681836942E-07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10000.062759911836</v>
      </c>
      <c r="C62">
        <f>C7+(2/0.017)*(C8*C50-C23*C51)</f>
        <v>10000.059956921144</v>
      </c>
      <c r="D62">
        <f>D7+(2/0.017)*(D8*D50-D23*D51)</f>
        <v>9999.996758012596</v>
      </c>
      <c r="E62">
        <f>E7+(2/0.017)*(E8*E50-E23*E51)</f>
        <v>9999.998407351293</v>
      </c>
      <c r="F62">
        <f>F7+(2/0.017)*(F8*F50-F23*F51)</f>
        <v>9999.992100233918</v>
      </c>
    </row>
    <row r="63" spans="1:6" ht="12.75">
      <c r="A63" t="s">
        <v>66</v>
      </c>
      <c r="B63">
        <f>B8+(3/0.017)*(B9*B50-B24*B51)</f>
        <v>-2.724823138506458</v>
      </c>
      <c r="C63">
        <f>C8+(3/0.017)*(C9*C50-C24*C51)</f>
        <v>3.7419458642149612</v>
      </c>
      <c r="D63">
        <f>D8+(3/0.017)*(D9*D50-D24*D51)</f>
        <v>-0.5717753057000196</v>
      </c>
      <c r="E63">
        <f>E8+(3/0.017)*(E9*E50-E24*E51)</f>
        <v>1.7285664034607358</v>
      </c>
      <c r="F63">
        <f>F8+(3/0.017)*(F9*F50-F24*F51)</f>
        <v>-1.1061340549662906</v>
      </c>
    </row>
    <row r="64" spans="1:6" ht="12.75">
      <c r="A64" t="s">
        <v>67</v>
      </c>
      <c r="B64">
        <f>B9+(4/0.017)*(B10*B50-B25*B51)</f>
        <v>-0.10630913449661476</v>
      </c>
      <c r="C64">
        <f>C9+(4/0.017)*(C10*C50-C25*C51)</f>
        <v>0.8591229030570204</v>
      </c>
      <c r="D64">
        <f>D9+(4/0.017)*(D10*D50-D25*D51)</f>
        <v>0.2722292649496601</v>
      </c>
      <c r="E64">
        <f>E9+(4/0.017)*(E10*E50-E25*E51)</f>
        <v>0.6512643294816302</v>
      </c>
      <c r="F64">
        <f>F9+(4/0.017)*(F10*F50-F25*F51)</f>
        <v>-0.7251661107524179</v>
      </c>
    </row>
    <row r="65" spans="1:6" ht="12.75">
      <c r="A65" t="s">
        <v>68</v>
      </c>
      <c r="B65">
        <f>B10+(5/0.017)*(B11*B50-B26*B51)</f>
        <v>0.08413216660920282</v>
      </c>
      <c r="C65">
        <f>C10+(5/0.017)*(C11*C50-C26*C51)</f>
        <v>-0.673070120399365</v>
      </c>
      <c r="D65">
        <f>D10+(5/0.017)*(D11*D50-D26*D51)</f>
        <v>0.6442024876095148</v>
      </c>
      <c r="E65">
        <f>E10+(5/0.017)*(E11*E50-E26*E51)</f>
        <v>-0.39889370148473624</v>
      </c>
      <c r="F65">
        <f>F10+(5/0.017)*(F11*F50-F26*F51)</f>
        <v>-1.5695160751963655</v>
      </c>
    </row>
    <row r="66" spans="1:6" ht="12.75">
      <c r="A66" t="s">
        <v>69</v>
      </c>
      <c r="B66">
        <f>B11+(6/0.017)*(B12*B50-B27*B51)</f>
        <v>2.750617765540456</v>
      </c>
      <c r="C66">
        <f>C11+(6/0.017)*(C12*C50-C27*C51)</f>
        <v>2.775616594512847</v>
      </c>
      <c r="D66">
        <f>D11+(6/0.017)*(D12*D50-D27*D51)</f>
        <v>2.4824185127238394</v>
      </c>
      <c r="E66">
        <f>E11+(6/0.017)*(E12*E50-E27*E51)</f>
        <v>2.9826844144743423</v>
      </c>
      <c r="F66">
        <f>F11+(6/0.017)*(F12*F50-F27*F51)</f>
        <v>13.31911574853245</v>
      </c>
    </row>
    <row r="67" spans="1:6" ht="12.75">
      <c r="A67" t="s">
        <v>70</v>
      </c>
      <c r="B67">
        <f>B12+(7/0.017)*(B13*B50-B28*B51)</f>
        <v>-0.33228764493673907</v>
      </c>
      <c r="C67">
        <f>C12+(7/0.017)*(C13*C50-C28*C51)</f>
        <v>0.1046659251224633</v>
      </c>
      <c r="D67">
        <f>D12+(7/0.017)*(D13*D50-D28*D51)</f>
        <v>-0.143518288315024</v>
      </c>
      <c r="E67">
        <f>E12+(7/0.017)*(E13*E50-E28*E51)</f>
        <v>0.1803339106227533</v>
      </c>
      <c r="F67">
        <f>F12+(7/0.017)*(F13*F50-F28*F51)</f>
        <v>-0.16237921156034082</v>
      </c>
    </row>
    <row r="68" spans="1:6" ht="12.75">
      <c r="A68" t="s">
        <v>71</v>
      </c>
      <c r="B68">
        <f>B13+(8/0.017)*(B14*B50-B29*B51)</f>
        <v>0.1896794663632826</v>
      </c>
      <c r="C68">
        <f>C13+(8/0.017)*(C14*C50-C29*C51)</f>
        <v>0.2036514287774383</v>
      </c>
      <c r="D68">
        <f>D13+(8/0.017)*(D14*D50-D29*D51)</f>
        <v>0.13755525357840487</v>
      </c>
      <c r="E68">
        <f>E13+(8/0.017)*(E14*E50-E29*E51)</f>
        <v>-0.03092193897422356</v>
      </c>
      <c r="F68">
        <f>F13+(8/0.017)*(F14*F50-F29*F51)</f>
        <v>-0.13035929866855314</v>
      </c>
    </row>
    <row r="69" spans="1:6" ht="12.75">
      <c r="A69" t="s">
        <v>72</v>
      </c>
      <c r="B69">
        <f>B14+(9/0.017)*(B15*B50-B30*B51)</f>
        <v>-0.1540901586151006</v>
      </c>
      <c r="C69">
        <f>C14+(9/0.017)*(C15*C50-C30*C51)</f>
        <v>-0.015635112198633054</v>
      </c>
      <c r="D69">
        <f>D14+(9/0.017)*(D15*D50-D30*D51)</f>
        <v>-0.06867585687760248</v>
      </c>
      <c r="E69">
        <f>E14+(9/0.017)*(E15*E50-E30*E51)</f>
        <v>-0.027826849967011957</v>
      </c>
      <c r="F69">
        <f>F14+(9/0.017)*(F15*F50-F30*F51)</f>
        <v>-0.038779704824330304</v>
      </c>
    </row>
    <row r="70" spans="1:6" ht="12.75">
      <c r="A70" t="s">
        <v>73</v>
      </c>
      <c r="B70">
        <f>B15+(10/0.017)*(B16*B50-B31*B51)</f>
        <v>-0.4427436013863533</v>
      </c>
      <c r="C70">
        <f>C15+(10/0.017)*(C16*C50-C31*C51)</f>
        <v>-0.18826017175751766</v>
      </c>
      <c r="D70">
        <f>D15+(10/0.017)*(D16*D50-D31*D51)</f>
        <v>-0.15605568000525097</v>
      </c>
      <c r="E70">
        <f>E15+(10/0.017)*(E16*E50-E31*E51)</f>
        <v>-0.11566332174510204</v>
      </c>
      <c r="F70">
        <f>F15+(10/0.017)*(F16*F50-F31*F51)</f>
        <v>-0.40682789284113136</v>
      </c>
    </row>
    <row r="71" spans="1:6" ht="12.75">
      <c r="A71" t="s">
        <v>74</v>
      </c>
      <c r="B71">
        <f>B16+(11/0.017)*(B17*B50-B32*B51)</f>
        <v>0.008606793030323991</v>
      </c>
      <c r="C71">
        <f>C16+(11/0.017)*(C17*C50-C32*C51)</f>
        <v>-0.02974622118325469</v>
      </c>
      <c r="D71">
        <f>D16+(11/0.017)*(D17*D50-D32*D51)</f>
        <v>0.02913245061455875</v>
      </c>
      <c r="E71">
        <f>E16+(11/0.017)*(E17*E50-E32*E51)</f>
        <v>0.008163907134407598</v>
      </c>
      <c r="F71">
        <f>F16+(11/0.017)*(F17*F50-F32*F51)</f>
        <v>0.0077572201400564166</v>
      </c>
    </row>
    <row r="72" spans="1:6" ht="12.75">
      <c r="A72" t="s">
        <v>75</v>
      </c>
      <c r="B72">
        <f>B17+(12/0.017)*(B18*B50-B33*B51)</f>
        <v>-0.016433474251232174</v>
      </c>
      <c r="C72">
        <f>C17+(12/0.017)*(C18*C50-C33*C51)</f>
        <v>-0.008899421242965243</v>
      </c>
      <c r="D72">
        <f>D17+(12/0.017)*(D18*D50-D33*D51)</f>
        <v>-0.0015753210359366974</v>
      </c>
      <c r="E72">
        <f>E17+(12/0.017)*(E18*E50-E33*E51)</f>
        <v>-0.020425790816017277</v>
      </c>
      <c r="F72">
        <f>F17+(12/0.017)*(F18*F50-F33*F51)</f>
        <v>-0.029150045971379532</v>
      </c>
    </row>
    <row r="73" spans="1:6" ht="12.75">
      <c r="A73" t="s">
        <v>76</v>
      </c>
      <c r="B73">
        <f>B18+(13/0.017)*(B19*B50-B34*B51)</f>
        <v>0.015464711969627181</v>
      </c>
      <c r="C73">
        <f>C18+(13/0.017)*(C19*C50-C34*C51)</f>
        <v>0.030747369998213453</v>
      </c>
      <c r="D73">
        <f>D18+(13/0.017)*(D19*D50-D34*D51)</f>
        <v>0.024582308728360716</v>
      </c>
      <c r="E73">
        <f>E18+(13/0.017)*(E19*E50-E34*E51)</f>
        <v>0.03232724817286975</v>
      </c>
      <c r="F73">
        <f>F18+(13/0.017)*(F19*F50-F34*F51)</f>
        <v>0.0050829605600279885</v>
      </c>
    </row>
    <row r="74" spans="1:6" ht="12.75">
      <c r="A74" t="s">
        <v>77</v>
      </c>
      <c r="B74">
        <f>B19+(14/0.017)*(B20*B50-B35*B51)</f>
        <v>-0.20400800400109845</v>
      </c>
      <c r="C74">
        <f>C19+(14/0.017)*(C20*C50-C35*C51)</f>
        <v>-0.199534055046766</v>
      </c>
      <c r="D74">
        <f>D19+(14/0.017)*(D20*D50-D35*D51)</f>
        <v>-0.19619520166650428</v>
      </c>
      <c r="E74">
        <f>E19+(14/0.017)*(E20*E50-E35*E51)</f>
        <v>-0.20014184662956236</v>
      </c>
      <c r="F74">
        <f>F19+(14/0.017)*(F20*F50-F35*F51)</f>
        <v>-0.15901755579277788</v>
      </c>
    </row>
    <row r="75" spans="1:6" ht="12.75">
      <c r="A75" t="s">
        <v>78</v>
      </c>
      <c r="B75" s="49">
        <f>B20</f>
        <v>-8.532591E-05</v>
      </c>
      <c r="C75" s="49">
        <f>C20</f>
        <v>-0.0002796206</v>
      </c>
      <c r="D75" s="49">
        <f>D20</f>
        <v>0.00245004</v>
      </c>
      <c r="E75" s="49">
        <f>E20</f>
        <v>-0.000578686</v>
      </c>
      <c r="F75" s="49">
        <f>F20</f>
        <v>-0.001096746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180.0463838301574</v>
      </c>
      <c r="C82">
        <f>C22+(2/0.017)*(C8*C51+C23*C50)</f>
        <v>98.09588570406538</v>
      </c>
      <c r="D82">
        <f>D22+(2/0.017)*(D8*D51+D23*D50)</f>
        <v>-9.013751930141966</v>
      </c>
      <c r="E82">
        <f>E22+(2/0.017)*(E8*E51+E23*E50)</f>
        <v>-94.92589569979278</v>
      </c>
      <c r="F82">
        <f>F22+(2/0.017)*(F8*F51+F23*F50)</f>
        <v>-184.18746220879322</v>
      </c>
    </row>
    <row r="83" spans="1:6" ht="12.75">
      <c r="A83" t="s">
        <v>81</v>
      </c>
      <c r="B83">
        <f>B23+(3/0.017)*(B9*B51+B24*B50)</f>
        <v>-2.5797433935778913</v>
      </c>
      <c r="C83">
        <f>C23+(3/0.017)*(C9*C51+C24*C50)</f>
        <v>2.1957964960543523</v>
      </c>
      <c r="D83">
        <f>D23+(3/0.017)*(D9*D51+D24*D50)</f>
        <v>0.04328541590892733</v>
      </c>
      <c r="E83">
        <f>E23+(3/0.017)*(E9*E51+E24*E50)</f>
        <v>0.5993292035163233</v>
      </c>
      <c r="F83">
        <f>F23+(3/0.017)*(F9*F51+F24*F50)</f>
        <v>1.4479435992021374</v>
      </c>
    </row>
    <row r="84" spans="1:6" ht="12.75">
      <c r="A84" t="s">
        <v>82</v>
      </c>
      <c r="B84">
        <f>B24+(4/0.017)*(B10*B51+B25*B50)</f>
        <v>-2.0764953972862368</v>
      </c>
      <c r="C84">
        <f>C24+(4/0.017)*(C10*C51+C25*C50)</f>
        <v>3.006133628804241</v>
      </c>
      <c r="D84">
        <f>D24+(4/0.017)*(D10*D51+D25*D50)</f>
        <v>0.9932594194050963</v>
      </c>
      <c r="E84">
        <f>E24+(4/0.017)*(E10*E51+E25*E50)</f>
        <v>0.895552191189075</v>
      </c>
      <c r="F84">
        <f>F24+(4/0.017)*(F10*F51+F25*F50)</f>
        <v>2.722175095307854</v>
      </c>
    </row>
    <row r="85" spans="1:6" ht="12.75">
      <c r="A85" t="s">
        <v>83</v>
      </c>
      <c r="B85">
        <f>B25+(5/0.017)*(B11*B51+B26*B50)</f>
        <v>-0.24413167941647235</v>
      </c>
      <c r="C85">
        <f>C25+(5/0.017)*(C11*C51+C26*C50)</f>
        <v>1.7502930571391608</v>
      </c>
      <c r="D85">
        <f>D25+(5/0.017)*(D11*D51+D26*D50)</f>
        <v>0.9266026800816608</v>
      </c>
      <c r="E85">
        <f>E25+(5/0.017)*(E11*E51+E26*E50)</f>
        <v>0.7452460259074544</v>
      </c>
      <c r="F85">
        <f>F25+(5/0.017)*(F11*F51+F26*F50)</f>
        <v>-1.4874348577429024</v>
      </c>
    </row>
    <row r="86" spans="1:6" ht="12.75">
      <c r="A86" t="s">
        <v>84</v>
      </c>
      <c r="B86">
        <f>B26+(6/0.017)*(B12*B51+B27*B50)</f>
        <v>0.989485168209376</v>
      </c>
      <c r="C86">
        <f>C26+(6/0.017)*(C12*C51+C27*C50)</f>
        <v>1.0207260783361487</v>
      </c>
      <c r="D86">
        <f>D26+(6/0.017)*(D12*D51+D27*D50)</f>
        <v>0.47170018076480885</v>
      </c>
      <c r="E86">
        <f>E26+(6/0.017)*(E12*E51+E27*E50)</f>
        <v>0.16572158465184922</v>
      </c>
      <c r="F86">
        <f>F26+(6/0.017)*(F12*F51+F27*F50)</f>
        <v>1.2947522188976062</v>
      </c>
    </row>
    <row r="87" spans="1:6" ht="12.75">
      <c r="A87" t="s">
        <v>85</v>
      </c>
      <c r="B87">
        <f>B27+(7/0.017)*(B13*B51+B28*B50)</f>
        <v>-0.2620397559660141</v>
      </c>
      <c r="C87">
        <f>C27+(7/0.017)*(C13*C51+C28*C50)</f>
        <v>-0.09996926987462339</v>
      </c>
      <c r="D87">
        <f>D27+(7/0.017)*(D13*D51+D28*D50)</f>
        <v>-0.07286375043536457</v>
      </c>
      <c r="E87">
        <f>E27+(7/0.017)*(E13*E51+E28*E50)</f>
        <v>0.21516519409710716</v>
      </c>
      <c r="F87">
        <f>F27+(7/0.017)*(F13*F51+F28*F50)</f>
        <v>0.21908269775596223</v>
      </c>
    </row>
    <row r="88" spans="1:6" ht="12.75">
      <c r="A88" t="s">
        <v>86</v>
      </c>
      <c r="B88">
        <f>B28+(8/0.017)*(B14*B51+B29*B50)</f>
        <v>-0.6798127952980605</v>
      </c>
      <c r="C88">
        <f>C28+(8/0.017)*(C14*C51+C29*C50)</f>
        <v>0.08270972828119956</v>
      </c>
      <c r="D88">
        <f>D28+(8/0.017)*(D14*D51+D29*D50)</f>
        <v>0.1994506359903794</v>
      </c>
      <c r="E88">
        <f>E28+(8/0.017)*(E14*E51+E29*E50)</f>
        <v>-0.055434666042578386</v>
      </c>
      <c r="F88">
        <f>F28+(8/0.017)*(F14*F51+F29*F50)</f>
        <v>0.061264451281811454</v>
      </c>
    </row>
    <row r="89" spans="1:6" ht="12.75">
      <c r="A89" t="s">
        <v>87</v>
      </c>
      <c r="B89">
        <f>B29+(9/0.017)*(B15*B51+B30*B50)</f>
        <v>0.06333837174136833</v>
      </c>
      <c r="C89">
        <f>C29+(9/0.017)*(C15*C51+C30*C50)</f>
        <v>0.23531908170068738</v>
      </c>
      <c r="D89">
        <f>D29+(9/0.017)*(D15*D51+D30*D50)</f>
        <v>0.086863175342782</v>
      </c>
      <c r="E89">
        <f>E29+(9/0.017)*(E15*E51+E30*E50)</f>
        <v>0.10059306773437088</v>
      </c>
      <c r="F89">
        <f>F29+(9/0.017)*(F15*F51+F30*F50)</f>
        <v>-0.07138593792474701</v>
      </c>
    </row>
    <row r="90" spans="1:6" ht="12.75">
      <c r="A90" t="s">
        <v>88</v>
      </c>
      <c r="B90">
        <f>B30+(10/0.017)*(B16*B51+B31*B50)</f>
        <v>0.0035859336139647535</v>
      </c>
      <c r="C90">
        <f>C30+(10/0.017)*(C16*C51+C31*C50)</f>
        <v>0.1324153845082129</v>
      </c>
      <c r="D90">
        <f>D30+(10/0.017)*(D16*D51+D31*D50)</f>
        <v>0.07064732601395685</v>
      </c>
      <c r="E90">
        <f>E30+(10/0.017)*(E16*E51+E31*E50)</f>
        <v>0.05782830140010585</v>
      </c>
      <c r="F90">
        <f>F30+(10/0.017)*(F16*F51+F31*F50)</f>
        <v>0.302535718172102</v>
      </c>
    </row>
    <row r="91" spans="1:6" ht="12.75">
      <c r="A91" t="s">
        <v>89</v>
      </c>
      <c r="B91">
        <f>B31+(11/0.017)*(B17*B51+B32*B50)</f>
        <v>0.002128169921095127</v>
      </c>
      <c r="C91">
        <f>C31+(11/0.017)*(C17*C51+C32*C50)</f>
        <v>0.002878625880490835</v>
      </c>
      <c r="D91">
        <f>D31+(11/0.017)*(D17*D51+D32*D50)</f>
        <v>0.011441604082231566</v>
      </c>
      <c r="E91">
        <f>E31+(11/0.017)*(E17*E51+E32*E50)</f>
        <v>0.009635857559086351</v>
      </c>
      <c r="F91">
        <f>F31+(11/0.017)*(F17*F51+F32*F50)</f>
        <v>0.000865726166312036</v>
      </c>
    </row>
    <row r="92" spans="1:6" ht="12.75">
      <c r="A92" t="s">
        <v>90</v>
      </c>
      <c r="B92">
        <f>B32+(12/0.017)*(B18*B51+B33*B50)</f>
        <v>-0.054000748494988676</v>
      </c>
      <c r="C92">
        <f>C32+(12/0.017)*(C18*C51+C33*C50)</f>
        <v>0.0018118158912688491</v>
      </c>
      <c r="D92">
        <f>D32+(12/0.017)*(D18*D51+D33*D50)</f>
        <v>0.04502025095704376</v>
      </c>
      <c r="E92">
        <f>E32+(12/0.017)*(E18*E51+E33*E50)</f>
        <v>0.008850923603983365</v>
      </c>
      <c r="F92">
        <f>F32+(12/0.017)*(F18*F51+F33*F50)</f>
        <v>0.016781057017313996</v>
      </c>
    </row>
    <row r="93" spans="1:6" ht="12.75">
      <c r="A93" t="s">
        <v>91</v>
      </c>
      <c r="B93">
        <f>B33+(13/0.017)*(B19*B51+B34*B50)</f>
        <v>0.06208484026000612</v>
      </c>
      <c r="C93">
        <f>C33+(13/0.017)*(C19*C51+C34*C50)</f>
        <v>0.05671993459653146</v>
      </c>
      <c r="D93">
        <f>D33+(13/0.017)*(D19*D51+D34*D50)</f>
        <v>0.052824845316144786</v>
      </c>
      <c r="E93">
        <f>E33+(13/0.017)*(E19*E51+E34*E50)</f>
        <v>0.05868717316212241</v>
      </c>
      <c r="F93">
        <f>F33+(13/0.017)*(F19*F51+F34*F50)</f>
        <v>0.030033691189842494</v>
      </c>
    </row>
    <row r="94" spans="1:6" ht="12.75">
      <c r="A94" t="s">
        <v>92</v>
      </c>
      <c r="B94">
        <f>B34+(14/0.017)*(B20*B51+B35*B50)</f>
        <v>-0.038415885096243066</v>
      </c>
      <c r="C94">
        <f>C34+(14/0.017)*(C20*C51+C35*C50)</f>
        <v>-0.011570299022961604</v>
      </c>
      <c r="D94">
        <f>D34+(14/0.017)*(D20*D51+D35*D50)</f>
        <v>0.002582879218470548</v>
      </c>
      <c r="E94">
        <f>E34+(14/0.017)*(E20*E51+E35*E50)</f>
        <v>0.013248084172513351</v>
      </c>
      <c r="F94">
        <f>F34+(14/0.017)*(F20*F51+F35*F50)</f>
        <v>-0.007822063766755632</v>
      </c>
    </row>
    <row r="95" spans="1:6" ht="12.75">
      <c r="A95" t="s">
        <v>93</v>
      </c>
      <c r="B95" s="49">
        <f>B35</f>
        <v>0.003656188</v>
      </c>
      <c r="C95" s="49">
        <f>C35</f>
        <v>0.006257605</v>
      </c>
      <c r="D95" s="49">
        <f>D35</f>
        <v>0.002120589</v>
      </c>
      <c r="E95" s="49">
        <f>E35</f>
        <v>0.001643595</v>
      </c>
      <c r="F95" s="49">
        <f>F35</f>
        <v>0.0006365275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-2.724806037647789</v>
      </c>
      <c r="C103">
        <f>C63*10000/C62</f>
        <v>3.7419234287941663</v>
      </c>
      <c r="D103">
        <f>D63*10000/D62</f>
        <v>-0.5717754910689136</v>
      </c>
      <c r="E103">
        <f>E63*10000/E62</f>
        <v>1.7285666787606844</v>
      </c>
      <c r="F103">
        <f>F63*10000/F62</f>
        <v>-1.10613492878701</v>
      </c>
      <c r="G103">
        <f>AVERAGE(C103:E103)</f>
        <v>1.632904872161979</v>
      </c>
      <c r="H103">
        <f>STDEV(C103:E103)</f>
        <v>2.15843994096159</v>
      </c>
      <c r="I103">
        <f>(B103*B4+C103*C4+D103*D4+E103*E4+F103*F4)/SUM(B4:F4)</f>
        <v>0.6375230276216459</v>
      </c>
      <c r="K103">
        <f>(LN(H103)+LN(H123))/2-LN(K114*K115^3)</f>
        <v>-3.4383687399579532</v>
      </c>
    </row>
    <row r="104" spans="1:11" ht="12.75">
      <c r="A104" t="s">
        <v>67</v>
      </c>
      <c r="B104">
        <f>B64*10000/B62</f>
        <v>-0.10630846730561119</v>
      </c>
      <c r="C104">
        <f>C64*10000/C62</f>
        <v>0.8591177520514891</v>
      </c>
      <c r="D104">
        <f>D64*10000/D62</f>
        <v>0.2722293532060735</v>
      </c>
      <c r="E104">
        <f>E64*10000/E62</f>
        <v>0.6512644332051759</v>
      </c>
      <c r="F104">
        <f>F64*10000/F62</f>
        <v>-0.725166683617135</v>
      </c>
      <c r="G104">
        <f>AVERAGE(C104:E104)</f>
        <v>0.5942038461542462</v>
      </c>
      <c r="H104">
        <f>STDEV(C104:E104)</f>
        <v>0.2975759249683706</v>
      </c>
      <c r="I104">
        <f>(B104*B4+C104*C4+D104*D4+E104*E4+F104*F4)/SUM(B4:F4)</f>
        <v>0.3164984658793243</v>
      </c>
      <c r="K104">
        <f>(LN(H104)+LN(H124))/2-LN(K114*K115^4)</f>
        <v>-3.805745167865536</v>
      </c>
    </row>
    <row r="105" spans="1:11" ht="12.75">
      <c r="A105" t="s">
        <v>68</v>
      </c>
      <c r="B105">
        <f>B65*10000/B62</f>
        <v>0.0841316385997807</v>
      </c>
      <c r="C105">
        <f>C65*10000/C62</f>
        <v>-0.6730660849023472</v>
      </c>
      <c r="D105">
        <f>D65*10000/D62</f>
        <v>0.6442026964592176</v>
      </c>
      <c r="E105">
        <f>E65*10000/E62</f>
        <v>-0.39889376501450013</v>
      </c>
      <c r="F105">
        <f>F65*10000/F62</f>
        <v>-1.5695173150783306</v>
      </c>
      <c r="G105">
        <f>AVERAGE(C105:E105)</f>
        <v>-0.14258571781920992</v>
      </c>
      <c r="H105">
        <f>STDEV(C105:E105)</f>
        <v>0.6950321013307535</v>
      </c>
      <c r="I105">
        <f>(B105*B4+C105*C4+D105*D4+E105*E4+F105*F4)/SUM(B4:F4)</f>
        <v>-0.3009636222563914</v>
      </c>
      <c r="K105">
        <f>(LN(H105)+LN(H125))/2-LN(K114*K115^5)</f>
        <v>-3.1899735092283867</v>
      </c>
    </row>
    <row r="106" spans="1:11" ht="12.75">
      <c r="A106" t="s">
        <v>69</v>
      </c>
      <c r="B106">
        <f>B66*10000/B62</f>
        <v>2.750600502795951</v>
      </c>
      <c r="C106">
        <f>C66*10000/C62</f>
        <v>2.7755999528700968</v>
      </c>
      <c r="D106">
        <f>D66*10000/D62</f>
        <v>2.4824193175210554</v>
      </c>
      <c r="E106">
        <f>E66*10000/E62</f>
        <v>2.9826848895112654</v>
      </c>
      <c r="F106">
        <f>F66*10000/F62</f>
        <v>13.319126270330646</v>
      </c>
      <c r="G106">
        <f>AVERAGE(C106:E106)</f>
        <v>2.746901386634139</v>
      </c>
      <c r="H106">
        <f>STDEV(C106:E106)</f>
        <v>0.25136450904547114</v>
      </c>
      <c r="I106">
        <f>(B106*B4+C106*C4+D106*D4+E106*E4+F106*F4)/SUM(B4:F4)</f>
        <v>4.162810921612082</v>
      </c>
      <c r="K106">
        <f>(LN(H106)+LN(H126))/2-LN(K114*K115^6)</f>
        <v>-3.2132944692304606</v>
      </c>
    </row>
    <row r="107" spans="1:11" ht="12.75">
      <c r="A107" t="s">
        <v>70</v>
      </c>
      <c r="B107">
        <f>B67*10000/B62</f>
        <v>-0.3322855595154971</v>
      </c>
      <c r="C107">
        <f>C67*10000/C62</f>
        <v>0.10466529758156393</v>
      </c>
      <c r="D107">
        <f>D67*10000/D62</f>
        <v>-0.1435183348434874</v>
      </c>
      <c r="E107">
        <f>E67*10000/E62</f>
        <v>0.18033393934361483</v>
      </c>
      <c r="F107">
        <f>F67*10000/F62</f>
        <v>-0.16237933983622097</v>
      </c>
      <c r="G107">
        <f>AVERAGE(C107:E107)</f>
        <v>0.04716030069389712</v>
      </c>
      <c r="H107">
        <f>STDEV(C107:E107)</f>
        <v>0.1694113112348979</v>
      </c>
      <c r="I107">
        <f>(B107*B4+C107*C4+D107*D4+E107*E4+F107*F4)/SUM(B4:F4)</f>
        <v>-0.03565113078109922</v>
      </c>
      <c r="K107">
        <f>(LN(H107)+LN(H127))/2-LN(K114*K115^7)</f>
        <v>-3.2735125726966996</v>
      </c>
    </row>
    <row r="108" spans="1:9" ht="12.75">
      <c r="A108" t="s">
        <v>71</v>
      </c>
      <c r="B108">
        <f>B68*10000/B62</f>
        <v>0.18967827594409503</v>
      </c>
      <c r="C108">
        <f>C68*10000/C62</f>
        <v>0.20365020775349357</v>
      </c>
      <c r="D108">
        <f>D68*10000/D62</f>
        <v>0.13755529817365927</v>
      </c>
      <c r="E108">
        <f>E68*10000/E62</f>
        <v>-0.030921943899002956</v>
      </c>
      <c r="F108">
        <f>F68*10000/F62</f>
        <v>-0.1303594016494311</v>
      </c>
      <c r="G108">
        <f>AVERAGE(C108:E108)</f>
        <v>0.1034278540093833</v>
      </c>
      <c r="H108">
        <f>STDEV(C108:E108)</f>
        <v>0.12095261641076553</v>
      </c>
      <c r="I108">
        <f>(B108*B4+C108*C4+D108*D4+E108*E4+F108*F4)/SUM(B4:F4)</f>
        <v>0.0845908466003541</v>
      </c>
    </row>
    <row r="109" spans="1:9" ht="12.75">
      <c r="A109" t="s">
        <v>72</v>
      </c>
      <c r="B109">
        <f>B69*10000/B62</f>
        <v>-0.1540891915526929</v>
      </c>
      <c r="C109">
        <f>C69*10000/C62</f>
        <v>-0.01563501845587619</v>
      </c>
      <c r="D109">
        <f>D69*10000/D62</f>
        <v>-0.068675879142236</v>
      </c>
      <c r="E109">
        <f>E69*10000/E62</f>
        <v>-0.027826854398852324</v>
      </c>
      <c r="F109">
        <f>F69*10000/F62</f>
        <v>-0.03877973545941419</v>
      </c>
      <c r="G109">
        <f>AVERAGE(C109:E109)</f>
        <v>-0.03737925066565484</v>
      </c>
      <c r="H109">
        <f>STDEV(C109:E109)</f>
        <v>0.027780738496591007</v>
      </c>
      <c r="I109">
        <f>(B109*B4+C109*C4+D109*D4+E109*E4+F109*F4)/SUM(B4:F4)</f>
        <v>-0.05440899537641189</v>
      </c>
    </row>
    <row r="110" spans="1:11" ht="12.75">
      <c r="A110" t="s">
        <v>73</v>
      </c>
      <c r="B110">
        <f>B70*10000/B62</f>
        <v>-0.4427408227488531</v>
      </c>
      <c r="C110">
        <f>C70*10000/C62</f>
        <v>-0.188259043014258</v>
      </c>
      <c r="D110">
        <f>D70*10000/D62</f>
        <v>-0.15605573059832226</v>
      </c>
      <c r="E110">
        <f>E70*10000/E62</f>
        <v>-0.11566334016620894</v>
      </c>
      <c r="F110">
        <f>F70*10000/F62</f>
        <v>-0.40682821422590415</v>
      </c>
      <c r="G110">
        <f>AVERAGE(C110:E110)</f>
        <v>-0.15332603792626306</v>
      </c>
      <c r="H110">
        <f>STDEV(C110:E110)</f>
        <v>0.03637474995877615</v>
      </c>
      <c r="I110">
        <f>(B110*B4+C110*C4+D110*D4+E110*E4+F110*F4)/SUM(B4:F4)</f>
        <v>-0.22904046308492332</v>
      </c>
      <c r="K110">
        <f>EXP(AVERAGE(K103:K107))</f>
        <v>0.0339054709793392</v>
      </c>
    </row>
    <row r="111" spans="1:9" ht="12.75">
      <c r="A111" t="s">
        <v>74</v>
      </c>
      <c r="B111">
        <f>B71*10000/B62</f>
        <v>0.008606739014505817</v>
      </c>
      <c r="C111">
        <f>C71*10000/C62</f>
        <v>-0.029746042835140225</v>
      </c>
      <c r="D111">
        <f>D71*10000/D62</f>
        <v>0.029132460059265602</v>
      </c>
      <c r="E111">
        <f>E71*10000/E62</f>
        <v>0.008163908434631419</v>
      </c>
      <c r="F111">
        <f>F71*10000/F62</f>
        <v>0.007757226268083713</v>
      </c>
      <c r="G111">
        <f>AVERAGE(C111:E111)</f>
        <v>0.0025167752195855986</v>
      </c>
      <c r="H111">
        <f>STDEV(C111:E111)</f>
        <v>0.02984270615967986</v>
      </c>
      <c r="I111">
        <f>(B111*B4+C111*C4+D111*D4+E111*E4+F111*F4)/SUM(B4:F4)</f>
        <v>0.004093188988312045</v>
      </c>
    </row>
    <row r="112" spans="1:9" ht="12.75">
      <c r="A112" t="s">
        <v>75</v>
      </c>
      <c r="B112">
        <f>B72*10000/B62</f>
        <v>-0.016433371115539937</v>
      </c>
      <c r="C112">
        <f>C72*10000/C62</f>
        <v>-0.00889936788509539</v>
      </c>
      <c r="D112">
        <f>D72*10000/D62</f>
        <v>-0.0015753215466539586</v>
      </c>
      <c r="E112">
        <f>E72*10000/E62</f>
        <v>-0.020425794069128728</v>
      </c>
      <c r="F112">
        <f>F72*10000/F62</f>
        <v>-0.02915006899925217</v>
      </c>
      <c r="G112">
        <f>AVERAGE(C112:E112)</f>
        <v>-0.010300161166959358</v>
      </c>
      <c r="H112">
        <f>STDEV(C112:E112)</f>
        <v>0.009502986106694597</v>
      </c>
      <c r="I112">
        <f>(B112*B4+C112*C4+D112*D4+E112*E4+F112*F4)/SUM(B4:F4)</f>
        <v>-0.013708762003686387</v>
      </c>
    </row>
    <row r="113" spans="1:9" ht="12.75">
      <c r="A113" t="s">
        <v>76</v>
      </c>
      <c r="B113">
        <f>B73*10000/B62</f>
        <v>0.015464614913840323</v>
      </c>
      <c r="C113">
        <f>C73*10000/C62</f>
        <v>0.030747185647554923</v>
      </c>
      <c r="D113">
        <f>D73*10000/D62</f>
        <v>0.024582316697916825</v>
      </c>
      <c r="E113">
        <f>E73*10000/E62</f>
        <v>0.03232725332146557</v>
      </c>
      <c r="F113">
        <f>F73*10000/F62</f>
        <v>0.005082964575451103</v>
      </c>
      <c r="G113">
        <f>AVERAGE(C113:E113)</f>
        <v>0.029218918555645772</v>
      </c>
      <c r="H113">
        <f>STDEV(C113:E113)</f>
        <v>0.004092396737103589</v>
      </c>
      <c r="I113">
        <f>(B113*B4+C113*C4+D113*D4+E113*E4+F113*F4)/SUM(B4:F4)</f>
        <v>0.024002685146412035</v>
      </c>
    </row>
    <row r="114" spans="1:11" ht="12.75">
      <c r="A114" t="s">
        <v>77</v>
      </c>
      <c r="B114">
        <f>B74*10000/B62</f>
        <v>-0.2040067236566994</v>
      </c>
      <c r="C114">
        <f>C74*10000/C62</f>
        <v>-0.19953285870917847</v>
      </c>
      <c r="D114">
        <f>D74*10000/D62</f>
        <v>-0.19619526527276215</v>
      </c>
      <c r="E114">
        <f>E74*10000/E62</f>
        <v>-0.20014187850513276</v>
      </c>
      <c r="F114">
        <f>F74*10000/F62</f>
        <v>-0.1590176814130265</v>
      </c>
      <c r="G114">
        <f>AVERAGE(C114:E114)</f>
        <v>-0.19862333416235778</v>
      </c>
      <c r="H114">
        <f>STDEV(C114:E114)</f>
        <v>0.0021247035504860226</v>
      </c>
      <c r="I114">
        <f>(B114*B4+C114*C4+D114*D4+E114*E4+F114*F4)/SUM(B4:F4)</f>
        <v>-0.19409818489835803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-8.53253744987019E-05</v>
      </c>
      <c r="C115">
        <f>C75*10000/C62</f>
        <v>-0.0002796189234910254</v>
      </c>
      <c r="D115">
        <f>D75*10000/D62</f>
        <v>0.0024500407943001397</v>
      </c>
      <c r="E115">
        <f>E75*10000/E62</f>
        <v>-0.0005786860921643656</v>
      </c>
      <c r="F115">
        <f>F75*10000/F62</f>
        <v>-0.0010967468664043697</v>
      </c>
      <c r="G115">
        <f>AVERAGE(C115:E115)</f>
        <v>0.0005305785928815828</v>
      </c>
      <c r="H115">
        <f>STDEV(C115:E115)</f>
        <v>0.0016690151736429783</v>
      </c>
      <c r="I115">
        <f>(B115*B4+C115*C4+D115*D4+E115*E4+F115*F4)/SUM(B4:F4)</f>
        <v>0.00022371910509095045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180.04525386773147</v>
      </c>
      <c r="C122">
        <f>C82*10000/C62</f>
        <v>98.09529755486336</v>
      </c>
      <c r="D122">
        <f>D82*10000/D62</f>
        <v>-9.013754852389935</v>
      </c>
      <c r="E122">
        <f>E82*10000/E62</f>
        <v>-94.92591081815569</v>
      </c>
      <c r="F122">
        <f>F82*10000/F62</f>
        <v>-184.18760771269484</v>
      </c>
      <c r="G122">
        <f>AVERAGE(C122:E122)</f>
        <v>-1.9481227052274193</v>
      </c>
      <c r="H122">
        <f>STDEV(C122:E122)</f>
        <v>96.70439022440694</v>
      </c>
      <c r="I122">
        <f>(B122*B4+C122*C4+D122*D4+E122*E4+F122*F4)/SUM(B4:F4)</f>
        <v>-0.065296422650392</v>
      </c>
    </row>
    <row r="123" spans="1:9" ht="12.75">
      <c r="A123" t="s">
        <v>81</v>
      </c>
      <c r="B123">
        <f>B83*10000/B62</f>
        <v>-2.5797272032327077</v>
      </c>
      <c r="C123">
        <f>C83*10000/C62</f>
        <v>2.195783330813551</v>
      </c>
      <c r="D123">
        <f>D83*10000/D62</f>
        <v>0.0432854299420092</v>
      </c>
      <c r="E123">
        <f>E83*10000/E62</f>
        <v>0.5993292989684267</v>
      </c>
      <c r="F123">
        <f>F83*10000/F62</f>
        <v>1.4479447430446144</v>
      </c>
      <c r="G123">
        <f>AVERAGE(C123:E123)</f>
        <v>0.9461326865746621</v>
      </c>
      <c r="H123">
        <f>STDEV(C123:E123)</f>
        <v>1.1173702365623799</v>
      </c>
      <c r="I123">
        <f>(B123*B4+C123*C4+D123*D4+E123*E4+F123*F4)/SUM(B4:F4)</f>
        <v>0.5045775073505097</v>
      </c>
    </row>
    <row r="124" spans="1:9" ht="12.75">
      <c r="A124" t="s">
        <v>82</v>
      </c>
      <c r="B124">
        <f>B84*10000/B62</f>
        <v>-2.076482365301219</v>
      </c>
      <c r="C124">
        <f>C84*10000/C62</f>
        <v>3.0061156050606126</v>
      </c>
      <c r="D124">
        <f>D84*10000/D62</f>
        <v>0.9932597414186535</v>
      </c>
      <c r="E124">
        <f>E84*10000/E62</f>
        <v>0.8955523338191016</v>
      </c>
      <c r="F124">
        <f>F84*10000/F62</f>
        <v>2.7221772457642013</v>
      </c>
      <c r="G124">
        <f>AVERAGE(C124:E124)</f>
        <v>1.631642560099456</v>
      </c>
      <c r="H124">
        <f>STDEV(C124:E124)</f>
        <v>1.191330683676263</v>
      </c>
      <c r="I124">
        <f>(B124*B4+C124*C4+D124*D4+E124*E4+F124*F4)/SUM(B4:F4)</f>
        <v>1.2426127155244817</v>
      </c>
    </row>
    <row r="125" spans="1:9" ht="12.75">
      <c r="A125" t="s">
        <v>83</v>
      </c>
      <c r="B125">
        <f>B85*10000/B62</f>
        <v>-0.2441301472578205</v>
      </c>
      <c r="C125">
        <f>C85*10000/C62</f>
        <v>1.7502825629837997</v>
      </c>
      <c r="D125">
        <f>D85*10000/D62</f>
        <v>0.9266029804851799</v>
      </c>
      <c r="E125">
        <f>E85*10000/E62</f>
        <v>0.7452461445989852</v>
      </c>
      <c r="F125">
        <f>F85*10000/F62</f>
        <v>-1.4874360327825744</v>
      </c>
      <c r="G125">
        <f>AVERAGE(C125:E125)</f>
        <v>1.1407105626893215</v>
      </c>
      <c r="H125">
        <f>STDEV(C125:E125)</f>
        <v>0.5356361574221085</v>
      </c>
      <c r="I125">
        <f>(B125*B4+C125*C4+D125*D4+E125*E4+F125*F4)/SUM(B4:F4)</f>
        <v>0.589064248100167</v>
      </c>
    </row>
    <row r="126" spans="1:9" ht="12.75">
      <c r="A126" t="s">
        <v>84</v>
      </c>
      <c r="B126">
        <f>B86*10000/B62</f>
        <v>0.9894789582481577</v>
      </c>
      <c r="C126">
        <f>C86*10000/C62</f>
        <v>1.0207199584135431</v>
      </c>
      <c r="D126">
        <f>D86*10000/D62</f>
        <v>0.47170033368946285</v>
      </c>
      <c r="E126">
        <f>E86*10000/E62</f>
        <v>0.1657216110454802</v>
      </c>
      <c r="F126">
        <f>F86*10000/F62</f>
        <v>1.2947532417223806</v>
      </c>
      <c r="G126">
        <f>AVERAGE(C126:E126)</f>
        <v>0.552713967716162</v>
      </c>
      <c r="H126">
        <f>STDEV(C126:E126)</f>
        <v>0.4332181323238775</v>
      </c>
      <c r="I126">
        <f>(B126*B4+C126*C4+D126*D4+E126*E4+F126*F4)/SUM(B4:F4)</f>
        <v>0.7151549970015146</v>
      </c>
    </row>
    <row r="127" spans="1:9" ht="12.75">
      <c r="A127" t="s">
        <v>85</v>
      </c>
      <c r="B127">
        <f>B87*10000/B62</f>
        <v>-0.26203811141713707</v>
      </c>
      <c r="C127">
        <f>C87*10000/C62</f>
        <v>-0.09996867049325402</v>
      </c>
      <c r="D127">
        <f>D87*10000/D62</f>
        <v>-0.07286377405770834</v>
      </c>
      <c r="E127">
        <f>E87*10000/E62</f>
        <v>0.21516522836536944</v>
      </c>
      <c r="F127">
        <f>F87*10000/F62</f>
        <v>0.21908287082630543</v>
      </c>
      <c r="G127">
        <f>AVERAGE(C127:E127)</f>
        <v>0.014110927938135695</v>
      </c>
      <c r="H127">
        <f>STDEV(C127:E127)</f>
        <v>0.1746447612810321</v>
      </c>
      <c r="I127">
        <f>(B127*B4+C127*C4+D127*D4+E127*E4+F127*F4)/SUM(B4:F4)</f>
        <v>0.0016799154974007995</v>
      </c>
    </row>
    <row r="128" spans="1:9" ht="12.75">
      <c r="A128" t="s">
        <v>86</v>
      </c>
      <c r="B128">
        <f>B88*10000/B62</f>
        <v>-0.6798085288257271</v>
      </c>
      <c r="C128">
        <f>C88*10000/C62</f>
        <v>0.08270923238210717</v>
      </c>
      <c r="D128">
        <f>D88*10000/D62</f>
        <v>0.19945070065204532</v>
      </c>
      <c r="E128">
        <f>E88*10000/E62</f>
        <v>-0.05543467487137471</v>
      </c>
      <c r="F128">
        <f>F88*10000/F62</f>
        <v>0.06126449967933312</v>
      </c>
      <c r="G128">
        <f>AVERAGE(C128:E128)</f>
        <v>0.07557508605425926</v>
      </c>
      <c r="H128">
        <f>STDEV(C128:E128)</f>
        <v>0.12759236143593813</v>
      </c>
      <c r="I128">
        <f>(B128*B4+C128*C4+D128*D4+E128*E4+F128*F4)/SUM(B4:F4)</f>
        <v>-0.03536628664134561</v>
      </c>
    </row>
    <row r="129" spans="1:9" ht="12.75">
      <c r="A129" t="s">
        <v>87</v>
      </c>
      <c r="B129">
        <f>B89*10000/B62</f>
        <v>0.06333797423280046</v>
      </c>
      <c r="C129">
        <f>C89*10000/C62</f>
        <v>0.23531767080838412</v>
      </c>
      <c r="D129">
        <f>D89*10000/D62</f>
        <v>0.08686320350372316</v>
      </c>
      <c r="E129">
        <f>E89*10000/E62</f>
        <v>0.10059308375531535</v>
      </c>
      <c r="F129">
        <f>F89*10000/F62</f>
        <v>-0.07138599431801268</v>
      </c>
      <c r="G129">
        <f>AVERAGE(C129:E129)</f>
        <v>0.14092465268914087</v>
      </c>
      <c r="H129">
        <f>STDEV(C129:E129)</f>
        <v>0.08203449765297281</v>
      </c>
      <c r="I129">
        <f>(B129*B4+C129*C4+D129*D4+E129*E4+F129*F4)/SUM(B4:F4)</f>
        <v>0.1013150843528488</v>
      </c>
    </row>
    <row r="130" spans="1:9" ht="12.75">
      <c r="A130" t="s">
        <v>88</v>
      </c>
      <c r="B130">
        <f>B90*10000/B62</f>
        <v>0.0035859111088182498</v>
      </c>
      <c r="C130">
        <f>C90*10000/C62</f>
        <v>0.13241459059109628</v>
      </c>
      <c r="D130">
        <f>D90*10000/D62</f>
        <v>0.07064734891773837</v>
      </c>
      <c r="E130">
        <f>E90*10000/E62</f>
        <v>0.057828310610124264</v>
      </c>
      <c r="F130">
        <f>F90*10000/F62</f>
        <v>0.3025359571684313</v>
      </c>
      <c r="G130">
        <f>AVERAGE(C130:E130)</f>
        <v>0.08696341670631964</v>
      </c>
      <c r="H130">
        <f>STDEV(C130:E130)</f>
        <v>0.03988030643577313</v>
      </c>
      <c r="I130">
        <f>(B130*B4+C130*C4+D130*D4+E130*E4+F130*F4)/SUM(B4:F4)</f>
        <v>0.10379524727260472</v>
      </c>
    </row>
    <row r="131" spans="1:9" ht="12.75">
      <c r="A131" t="s">
        <v>89</v>
      </c>
      <c r="B131">
        <f>B91*10000/B62</f>
        <v>0.002128156564803289</v>
      </c>
      <c r="C131">
        <f>C91*10000/C62</f>
        <v>0.002878608621239824</v>
      </c>
      <c r="D131">
        <f>D91*10000/D62</f>
        <v>0.0114416077915864</v>
      </c>
      <c r="E131">
        <f>E91*10000/E62</f>
        <v>0.009635859093740203</v>
      </c>
      <c r="F131">
        <f>F91*10000/F62</f>
        <v>0.0008657268502159968</v>
      </c>
      <c r="G131">
        <f>AVERAGE(C131:E131)</f>
        <v>0.00798535850218881</v>
      </c>
      <c r="H131">
        <f>STDEV(C131:E131)</f>
        <v>0.004513795836086591</v>
      </c>
      <c r="I131">
        <f>(B131*B4+C131*C4+D131*D4+E131*E4+F131*F4)/SUM(B4:F4)</f>
        <v>0.006186167462574556</v>
      </c>
    </row>
    <row r="132" spans="1:9" ht="12.75">
      <c r="A132" t="s">
        <v>90</v>
      </c>
      <c r="B132">
        <f>B92*10000/B62</f>
        <v>-0.05400040958889419</v>
      </c>
      <c r="C132">
        <f>C92*10000/C62</f>
        <v>0.0018118050282437286</v>
      </c>
      <c r="D132">
        <f>D92*10000/D62</f>
        <v>0.04502026555255714</v>
      </c>
      <c r="E132">
        <f>E92*10000/E62</f>
        <v>0.008850925013624793</v>
      </c>
      <c r="F132">
        <f>F92*10000/F62</f>
        <v>0.016781070273966973</v>
      </c>
      <c r="G132">
        <f>AVERAGE(C132:E132)</f>
        <v>0.01856099853147522</v>
      </c>
      <c r="H132">
        <f>STDEV(C132:E132)</f>
        <v>0.02318311693909671</v>
      </c>
      <c r="I132">
        <f>(B132*B4+C132*C4+D132*D4+E132*E4+F132*F4)/SUM(B4:F4)</f>
        <v>0.007847586707031232</v>
      </c>
    </row>
    <row r="133" spans="1:9" ht="12.75">
      <c r="A133" t="s">
        <v>91</v>
      </c>
      <c r="B133">
        <f>B93*10000/B62</f>
        <v>0.062084450618541405</v>
      </c>
      <c r="C133">
        <f>C93*10000/C62</f>
        <v>0.05671959452330584</v>
      </c>
      <c r="D133">
        <f>D93*10000/D62</f>
        <v>0.05282486244189865</v>
      </c>
      <c r="E133">
        <f>E93*10000/E62</f>
        <v>0.05868718250892894</v>
      </c>
      <c r="F133">
        <f>F93*10000/F62</f>
        <v>0.030033714915774737</v>
      </c>
      <c r="G133">
        <f>AVERAGE(C133:E133)</f>
        <v>0.056077213158044474</v>
      </c>
      <c r="H133">
        <f>STDEV(C133:E133)</f>
        <v>0.002983486133016802</v>
      </c>
      <c r="I133">
        <f>(B133*B4+C133*C4+D133*D4+E133*E4+F133*F4)/SUM(B4:F4)</f>
        <v>0.0534577243016221</v>
      </c>
    </row>
    <row r="134" spans="1:9" ht="12.75">
      <c r="A134" t="s">
        <v>92</v>
      </c>
      <c r="B134">
        <f>B94*10000/B62</f>
        <v>-0.03841564400000001</v>
      </c>
      <c r="C134">
        <f>C94*10000/C62</f>
        <v>-0.01157022965142692</v>
      </c>
      <c r="D134">
        <f>D94*10000/D62</f>
        <v>0.0025828800558370087</v>
      </c>
      <c r="E134">
        <f>E94*10000/E62</f>
        <v>0.013248086282468098</v>
      </c>
      <c r="F134">
        <f>F94*10000/F62</f>
        <v>-0.007822069946007917</v>
      </c>
      <c r="G134">
        <f>AVERAGE(C134:E134)</f>
        <v>0.0014202455622927285</v>
      </c>
      <c r="H134">
        <f>STDEV(C134:E134)</f>
        <v>0.012449939384303887</v>
      </c>
      <c r="I134">
        <f>(B134*B4+C134*C4+D134*D4+E134*E4+F134*F4)/SUM(B4:F4)</f>
        <v>-0.005568364671295671</v>
      </c>
    </row>
    <row r="135" spans="1:9" ht="12.75">
      <c r="A135" t="s">
        <v>93</v>
      </c>
      <c r="B135">
        <f>B95*10000/B62</f>
        <v>0.003656165053940356</v>
      </c>
      <c r="C135">
        <f>C95*10000/C62</f>
        <v>0.006257567481551996</v>
      </c>
      <c r="D135">
        <f>D95*10000/D62</f>
        <v>0.0021205896874925056</v>
      </c>
      <c r="E135">
        <f>E95*10000/E62</f>
        <v>0.001643595261766987</v>
      </c>
      <c r="F135">
        <f>F95*10000/F62</f>
        <v>0.0006365280028422327</v>
      </c>
      <c r="G135">
        <f>AVERAGE(C135:E135)</f>
        <v>0.0033405841436038295</v>
      </c>
      <c r="H135">
        <f>STDEV(C135:E135)</f>
        <v>0.0025374149770866655</v>
      </c>
      <c r="I135">
        <f>(B135*B4+C135*C4+D135*D4+E135*E4+F135*F4)/SUM(B4:F4)</f>
        <v>0.003024497534402702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2004-05-07T10:07:19Z</cp:lastPrinted>
  <dcterms:created xsi:type="dcterms:W3CDTF">2004-05-07T10:07:19Z</dcterms:created>
  <dcterms:modified xsi:type="dcterms:W3CDTF">2004-05-07T10:24:43Z</dcterms:modified>
  <cp:category/>
  <cp:version/>
  <cp:contentType/>
  <cp:contentStatus/>
</cp:coreProperties>
</file>