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<sst xmlns="http://schemas.openxmlformats.org/spreadsheetml/2006/main" count="202" uniqueCount="97">
  <si>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12/05/2004       18:02:28</t>
  </si>
  <si>
    <t>LE NOA</t>
  </si>
  <si>
    <t>HCMQAP237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</si>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</sst>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8032202"/>
        <c:axId val="28072091"/>
      </c:lineChart>
      <c:catAx>
        <c:axId val="180322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8072091"/>
        <c:crosses val="autoZero"/>
        <c:auto val="1"/>
        <c:lblOffset val="100"/>
        <c:noMultiLvlLbl val="0"/>
      </c:catAx>
      <c:valAx>
        <c:axId val="2807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80322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-0.003753</v>
      </c>
      <c r="D4" s="13">
        <v>-0.003751</v>
      </c>
      <c r="E4" s="13">
        <v>-0.003754</v>
      </c>
      <c r="F4" s="24">
        <v>-0.00208</v>
      </c>
      <c r="G4" s="34">
        <v>-0.011696</v>
      </c>
    </row>
    <row r="5" spans="1:7" ht="12.75" thickBot="1">
      <c r="A5" s="44" t="s">
        <v>13</v>
      </c>
      <c r="B5" s="45">
        <v>9.765177</v>
      </c>
      <c r="C5" s="46">
        <v>4.475406</v>
      </c>
      <c r="D5" s="46">
        <v>-0.574297</v>
      </c>
      <c r="E5" s="46">
        <v>-4.819934</v>
      </c>
      <c r="F5" s="47">
        <v>-8.941588</v>
      </c>
      <c r="G5" s="48">
        <v>5.15426</v>
      </c>
    </row>
    <row r="6" spans="1:7" ht="12.75" thickTop="1">
      <c r="A6" s="6" t="s">
        <v>14</v>
      </c>
      <c r="B6" s="39">
        <v>-79.63894</v>
      </c>
      <c r="C6" s="40">
        <v>29.5735</v>
      </c>
      <c r="D6" s="40">
        <v>60.09169</v>
      </c>
      <c r="E6" s="40">
        <v>2.344611</v>
      </c>
      <c r="F6" s="41">
        <v>-79.47958</v>
      </c>
      <c r="G6" s="42">
        <v>0.000169363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2.983806</v>
      </c>
      <c r="C8" s="14">
        <v>1.743574</v>
      </c>
      <c r="D8" s="14">
        <v>1.610019</v>
      </c>
      <c r="E8" s="14">
        <v>1.529437</v>
      </c>
      <c r="F8" s="25">
        <v>-1.565172</v>
      </c>
      <c r="G8" s="35">
        <v>1.398387</v>
      </c>
    </row>
    <row r="9" spans="1:7" ht="12">
      <c r="A9" s="20" t="s">
        <v>17</v>
      </c>
      <c r="B9" s="29">
        <v>0.9817842</v>
      </c>
      <c r="C9" s="14">
        <v>-0.1467781</v>
      </c>
      <c r="D9" s="14">
        <v>-0.3159436</v>
      </c>
      <c r="E9" s="14">
        <v>-0.8389307</v>
      </c>
      <c r="F9" s="25">
        <v>-1.612846</v>
      </c>
      <c r="G9" s="35">
        <v>-0.3860605</v>
      </c>
    </row>
    <row r="10" spans="1:7" ht="12">
      <c r="A10" s="20" t="s">
        <v>18</v>
      </c>
      <c r="B10" s="29">
        <v>-0.7174208</v>
      </c>
      <c r="C10" s="14">
        <v>-0.4666267</v>
      </c>
      <c r="D10" s="14">
        <v>-0.3466164</v>
      </c>
      <c r="E10" s="14">
        <v>0.0001105314</v>
      </c>
      <c r="F10" s="25">
        <v>-1.614612</v>
      </c>
      <c r="G10" s="35">
        <v>-0.5148347</v>
      </c>
    </row>
    <row r="11" spans="1:7" ht="12">
      <c r="A11" s="21" t="s">
        <v>19</v>
      </c>
      <c r="B11" s="31">
        <v>2.930897</v>
      </c>
      <c r="C11" s="16">
        <v>3.439053</v>
      </c>
      <c r="D11" s="16">
        <v>3.694416</v>
      </c>
      <c r="E11" s="16">
        <v>3.459045</v>
      </c>
      <c r="F11" s="27">
        <v>13.62963</v>
      </c>
      <c r="G11" s="49">
        <v>4.790484</v>
      </c>
    </row>
    <row r="12" spans="1:7" ht="12">
      <c r="A12" s="20" t="s">
        <v>20</v>
      </c>
      <c r="B12" s="29">
        <v>0.07221916</v>
      </c>
      <c r="C12" s="14">
        <v>0.5039509</v>
      </c>
      <c r="D12" s="14">
        <v>0.1128239</v>
      </c>
      <c r="E12" s="14">
        <v>0.3398027</v>
      </c>
      <c r="F12" s="25">
        <v>-0.1608348</v>
      </c>
      <c r="G12" s="35">
        <v>0.2191865</v>
      </c>
    </row>
    <row r="13" spans="1:7" ht="12">
      <c r="A13" s="20" t="s">
        <v>21</v>
      </c>
      <c r="B13" s="29">
        <v>0.03172266</v>
      </c>
      <c r="C13" s="14">
        <v>-0.2075695</v>
      </c>
      <c r="D13" s="14">
        <v>-0.014605</v>
      </c>
      <c r="E13" s="14">
        <v>-0.08453152</v>
      </c>
      <c r="F13" s="25">
        <v>-0.1286193</v>
      </c>
      <c r="G13" s="35">
        <v>-0.08635765</v>
      </c>
    </row>
    <row r="14" spans="1:7" ht="12">
      <c r="A14" s="20" t="s">
        <v>22</v>
      </c>
      <c r="B14" s="29">
        <v>-0.08872703</v>
      </c>
      <c r="C14" s="14">
        <v>-0.07825818</v>
      </c>
      <c r="D14" s="14">
        <v>-0.0680496</v>
      </c>
      <c r="E14" s="14">
        <v>-0.08502781</v>
      </c>
      <c r="F14" s="25">
        <v>-0.02561913</v>
      </c>
      <c r="G14" s="35">
        <v>-0.07192939</v>
      </c>
    </row>
    <row r="15" spans="1:7" ht="12">
      <c r="A15" s="21" t="s">
        <v>23</v>
      </c>
      <c r="B15" s="31">
        <v>-0.4129008</v>
      </c>
      <c r="C15" s="16">
        <v>-0.1211343</v>
      </c>
      <c r="D15" s="16">
        <v>-0.1279783</v>
      </c>
      <c r="E15" s="16">
        <v>-0.1493556</v>
      </c>
      <c r="F15" s="27">
        <v>-0.3906281</v>
      </c>
      <c r="G15" s="37">
        <v>-0.2077698</v>
      </c>
    </row>
    <row r="16" spans="1:7" ht="12">
      <c r="A16" s="20" t="s">
        <v>24</v>
      </c>
      <c r="B16" s="29">
        <v>0.001821709</v>
      </c>
      <c r="C16" s="14">
        <v>0.02013529</v>
      </c>
      <c r="D16" s="14">
        <v>-0.02674026</v>
      </c>
      <c r="E16" s="14">
        <v>0.02475939</v>
      </c>
      <c r="F16" s="25">
        <v>0.002463254</v>
      </c>
      <c r="G16" s="35">
        <v>0.004963717</v>
      </c>
    </row>
    <row r="17" spans="1:7" ht="12">
      <c r="A17" s="20" t="s">
        <v>25</v>
      </c>
      <c r="B17" s="29">
        <v>-0.0054985</v>
      </c>
      <c r="C17" s="14">
        <v>-0.005091415</v>
      </c>
      <c r="D17" s="14">
        <v>-0.003214288</v>
      </c>
      <c r="E17" s="14">
        <v>0.002996673</v>
      </c>
      <c r="F17" s="25">
        <v>-0.01357838</v>
      </c>
      <c r="G17" s="35">
        <v>-0.003884383</v>
      </c>
    </row>
    <row r="18" spans="1:7" ht="12">
      <c r="A18" s="20" t="s">
        <v>26</v>
      </c>
      <c r="B18" s="29">
        <v>0.008795038</v>
      </c>
      <c r="C18" s="14">
        <v>-0.01959043</v>
      </c>
      <c r="D18" s="14">
        <v>-0.008786256</v>
      </c>
      <c r="E18" s="14">
        <v>-0.002473659</v>
      </c>
      <c r="F18" s="25">
        <v>0.001364213</v>
      </c>
      <c r="G18" s="35">
        <v>-0.005965895</v>
      </c>
    </row>
    <row r="19" spans="1:7" ht="12">
      <c r="A19" s="21" t="s">
        <v>27</v>
      </c>
      <c r="B19" s="31">
        <v>-0.2067555</v>
      </c>
      <c r="C19" s="16">
        <v>-0.2032553</v>
      </c>
      <c r="D19" s="16">
        <v>-0.2096271</v>
      </c>
      <c r="E19" s="16">
        <v>-0.2080353</v>
      </c>
      <c r="F19" s="27">
        <v>-0.162775</v>
      </c>
      <c r="G19" s="37">
        <v>-0.2010478</v>
      </c>
    </row>
    <row r="20" spans="1:7" ht="12.75" thickBot="1">
      <c r="A20" s="44" t="s">
        <v>28</v>
      </c>
      <c r="B20" s="45">
        <v>-0.002813778</v>
      </c>
      <c r="C20" s="46">
        <v>-0.005827329</v>
      </c>
      <c r="D20" s="46">
        <v>-0.002241428</v>
      </c>
      <c r="E20" s="46">
        <v>-0.008280943</v>
      </c>
      <c r="F20" s="47">
        <v>0.004942109</v>
      </c>
      <c r="G20" s="48">
        <v>-0.003682751</v>
      </c>
    </row>
    <row r="21" spans="1:7" ht="12.75" thickTop="1">
      <c r="A21" s="6" t="s">
        <v>29</v>
      </c>
      <c r="B21" s="39">
        <v>-112.9623</v>
      </c>
      <c r="C21" s="40">
        <v>44.75712</v>
      </c>
      <c r="D21" s="40">
        <v>128.4905</v>
      </c>
      <c r="E21" s="40">
        <v>-15.99185</v>
      </c>
      <c r="F21" s="41">
        <v>-160.9586</v>
      </c>
      <c r="G21" s="43">
        <v>0.001522165</v>
      </c>
    </row>
    <row r="22" spans="1:7" ht="12">
      <c r="A22" s="20" t="s">
        <v>30</v>
      </c>
      <c r="B22" s="29">
        <v>195.3284</v>
      </c>
      <c r="C22" s="14">
        <v>89.51051</v>
      </c>
      <c r="D22" s="14">
        <v>-11.48595</v>
      </c>
      <c r="E22" s="14">
        <v>-96.40167</v>
      </c>
      <c r="F22" s="25">
        <v>-178.8508</v>
      </c>
      <c r="G22" s="36">
        <v>0</v>
      </c>
    </row>
    <row r="23" spans="1:7" ht="12">
      <c r="A23" s="20" t="s">
        <v>31</v>
      </c>
      <c r="B23" s="29">
        <v>3.120266</v>
      </c>
      <c r="C23" s="14">
        <v>1.395615</v>
      </c>
      <c r="D23" s="14">
        <v>-0.02839859</v>
      </c>
      <c r="E23" s="14">
        <v>-1.720588</v>
      </c>
      <c r="F23" s="25">
        <v>1.427011</v>
      </c>
      <c r="G23" s="35">
        <v>0.5571551</v>
      </c>
    </row>
    <row r="24" spans="1:7" ht="12">
      <c r="A24" s="20" t="s">
        <v>32</v>
      </c>
      <c r="B24" s="50">
        <v>-2.640489</v>
      </c>
      <c r="C24" s="51">
        <v>-2.167111</v>
      </c>
      <c r="D24" s="51">
        <v>-5.251338</v>
      </c>
      <c r="E24" s="51">
        <v>-3.032394</v>
      </c>
      <c r="F24" s="52">
        <v>-3.239789</v>
      </c>
      <c r="G24" s="35">
        <v>-3.328813</v>
      </c>
    </row>
    <row r="25" spans="1:7" ht="12">
      <c r="A25" s="20" t="s">
        <v>33</v>
      </c>
      <c r="B25" s="29">
        <v>0.5224423</v>
      </c>
      <c r="C25" s="14">
        <v>0.9942743</v>
      </c>
      <c r="D25" s="14">
        <v>0.6430812</v>
      </c>
      <c r="E25" s="14">
        <v>0.3196987</v>
      </c>
      <c r="F25" s="25">
        <v>-2.45605</v>
      </c>
      <c r="G25" s="35">
        <v>0.219049</v>
      </c>
    </row>
    <row r="26" spans="1:7" ht="12">
      <c r="A26" s="21" t="s">
        <v>34</v>
      </c>
      <c r="B26" s="31">
        <v>0.3884722</v>
      </c>
      <c r="C26" s="16">
        <v>-0.3070357</v>
      </c>
      <c r="D26" s="16">
        <v>0.3943653</v>
      </c>
      <c r="E26" s="16">
        <v>0.6214259</v>
      </c>
      <c r="F26" s="27">
        <v>1.502055</v>
      </c>
      <c r="G26" s="37">
        <v>0.4270594</v>
      </c>
    </row>
    <row r="27" spans="1:7" ht="12">
      <c r="A27" s="20" t="s">
        <v>35</v>
      </c>
      <c r="B27" s="29">
        <v>0.1659864</v>
      </c>
      <c r="C27" s="14">
        <v>0.1330627</v>
      </c>
      <c r="D27" s="14">
        <v>0.02427663</v>
      </c>
      <c r="E27" s="14">
        <v>-0.04987367</v>
      </c>
      <c r="F27" s="25">
        <v>-0.4020426</v>
      </c>
      <c r="G27" s="35">
        <v>-0.003712387</v>
      </c>
    </row>
    <row r="28" spans="1:7" ht="12">
      <c r="A28" s="20" t="s">
        <v>36</v>
      </c>
      <c r="B28" s="29">
        <v>-0.4480004</v>
      </c>
      <c r="C28" s="14">
        <v>-0.2425553</v>
      </c>
      <c r="D28" s="14">
        <v>-0.4168458</v>
      </c>
      <c r="E28" s="14">
        <v>-0.4138554</v>
      </c>
      <c r="F28" s="25">
        <v>-0.3591839</v>
      </c>
      <c r="G28" s="35">
        <v>-0.3710136</v>
      </c>
    </row>
    <row r="29" spans="1:7" ht="12">
      <c r="A29" s="20" t="s">
        <v>37</v>
      </c>
      <c r="B29" s="29">
        <v>0.1233251</v>
      </c>
      <c r="C29" s="14">
        <v>-0.003157181</v>
      </c>
      <c r="D29" s="14">
        <v>0.005183204</v>
      </c>
      <c r="E29" s="14">
        <v>0.005434659</v>
      </c>
      <c r="F29" s="25">
        <v>-0.08442244</v>
      </c>
      <c r="G29" s="35">
        <v>0.008403255</v>
      </c>
    </row>
    <row r="30" spans="1:7" ht="12">
      <c r="A30" s="21" t="s">
        <v>38</v>
      </c>
      <c r="B30" s="31">
        <v>-0.0808598</v>
      </c>
      <c r="C30" s="16">
        <v>-0.03672042</v>
      </c>
      <c r="D30" s="16">
        <v>0.03489141</v>
      </c>
      <c r="E30" s="16">
        <v>0.1607903</v>
      </c>
      <c r="F30" s="27">
        <v>0.2991612</v>
      </c>
      <c r="G30" s="37">
        <v>0.06643203</v>
      </c>
    </row>
    <row r="31" spans="1:7" ht="12">
      <c r="A31" s="20" t="s">
        <v>39</v>
      </c>
      <c r="B31" s="29">
        <v>0.006475936</v>
      </c>
      <c r="C31" s="14">
        <v>0.01299297</v>
      </c>
      <c r="D31" s="14">
        <v>-0.01509946</v>
      </c>
      <c r="E31" s="14">
        <v>0.01474587</v>
      </c>
      <c r="F31" s="25">
        <v>-0.02729296</v>
      </c>
      <c r="G31" s="35">
        <v>0.0003418335</v>
      </c>
    </row>
    <row r="32" spans="1:7" ht="12">
      <c r="A32" s="20" t="s">
        <v>40</v>
      </c>
      <c r="B32" s="29">
        <v>-0.03398397</v>
      </c>
      <c r="C32" s="14">
        <v>-0.03202227</v>
      </c>
      <c r="D32" s="14">
        <v>-0.01214514</v>
      </c>
      <c r="E32" s="14">
        <v>-0.04658986</v>
      </c>
      <c r="F32" s="25">
        <v>-0.00199477</v>
      </c>
      <c r="G32" s="35">
        <v>-0.02702723</v>
      </c>
    </row>
    <row r="33" spans="1:7" ht="12">
      <c r="A33" s="20" t="s">
        <v>41</v>
      </c>
      <c r="B33" s="29">
        <v>0.08091019</v>
      </c>
      <c r="C33" s="14">
        <v>0.03170223</v>
      </c>
      <c r="D33" s="14">
        <v>0.01022832</v>
      </c>
      <c r="E33" s="14">
        <v>0.05003918</v>
      </c>
      <c r="F33" s="25">
        <v>0.05315389</v>
      </c>
      <c r="G33" s="35">
        <v>0.04093846</v>
      </c>
    </row>
    <row r="34" spans="1:7" ht="12">
      <c r="A34" s="21" t="s">
        <v>42</v>
      </c>
      <c r="B34" s="31">
        <v>-0.04373347</v>
      </c>
      <c r="C34" s="16">
        <v>-0.02059039</v>
      </c>
      <c r="D34" s="16">
        <v>0.003055427</v>
      </c>
      <c r="E34" s="16">
        <v>0.01944294</v>
      </c>
      <c r="F34" s="27">
        <v>-0.01489552</v>
      </c>
      <c r="G34" s="37">
        <v>-0.007858447</v>
      </c>
    </row>
    <row r="35" spans="1:7" ht="12.75" thickBot="1">
      <c r="A35" s="22" t="s">
        <v>43</v>
      </c>
      <c r="B35" s="32">
        <v>-5.382784E-05</v>
      </c>
      <c r="C35" s="17">
        <v>-0.001829431</v>
      </c>
      <c r="D35" s="17">
        <v>-0.0004580298</v>
      </c>
      <c r="E35" s="17">
        <v>0.002413479</v>
      </c>
      <c r="F35" s="28">
        <v>0.004463614</v>
      </c>
      <c r="G35" s="38">
        <v>0.000617909</v>
      </c>
    </row>
    <row r="36" spans="1:7" ht="12">
      <c r="A36" s="4" t="s">
        <v>44</v>
      </c>
      <c r="B36" s="3">
        <v>23.1842</v>
      </c>
      <c r="C36" s="3">
        <v>23.18115</v>
      </c>
      <c r="D36" s="3">
        <v>23.18726</v>
      </c>
      <c r="E36" s="3">
        <v>23.18115</v>
      </c>
      <c r="F36" s="3">
        <v>23.18726</v>
      </c>
      <c r="G36" s="3"/>
    </row>
    <row r="37" spans="1:6" ht="12">
      <c r="A37" s="4" t="s">
        <v>45</v>
      </c>
      <c r="B37" s="2">
        <v>0.3392538</v>
      </c>
      <c r="C37" s="2">
        <v>0.3204346</v>
      </c>
      <c r="D37" s="2">
        <v>0.3133138</v>
      </c>
      <c r="E37" s="2">
        <v>0.3102621</v>
      </c>
      <c r="F37" s="2">
        <v>0.3097534</v>
      </c>
    </row>
    <row r="38" spans="1:7" ht="12">
      <c r="A38" s="4" t="s">
        <v>52</v>
      </c>
      <c r="B38" s="2">
        <v>0.0001390841</v>
      </c>
      <c r="C38" s="2">
        <v>-5.095193E-05</v>
      </c>
      <c r="D38" s="2">
        <v>-0.0001019048</v>
      </c>
      <c r="E38" s="2">
        <v>0</v>
      </c>
      <c r="F38" s="2">
        <v>0.0001301798</v>
      </c>
      <c r="G38" s="2">
        <v>0.0001272844</v>
      </c>
    </row>
    <row r="39" spans="1:7" ht="12.75" thickBot="1">
      <c r="A39" s="4" t="s">
        <v>53</v>
      </c>
      <c r="B39" s="2">
        <v>0.0001893191</v>
      </c>
      <c r="C39" s="2">
        <v>-7.563104E-05</v>
      </c>
      <c r="D39" s="2">
        <v>-0.0002185508</v>
      </c>
      <c r="E39" s="2">
        <v>2.71452E-05</v>
      </c>
      <c r="F39" s="2">
        <v>0.0002759579</v>
      </c>
      <c r="G39" s="2">
        <v>0.0004488162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3.116909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0.003753</v>
      </c>
      <c r="D4">
        <v>0.003751</v>
      </c>
      <c r="E4">
        <v>0.003754</v>
      </c>
      <c r="F4">
        <v>0.00208</v>
      </c>
      <c r="G4">
        <v>0.011696</v>
      </c>
    </row>
    <row r="5" spans="1:7" ht="12.75">
      <c r="A5" t="s">
        <v>13</v>
      </c>
      <c r="B5">
        <v>9.765177</v>
      </c>
      <c r="C5">
        <v>4.475406</v>
      </c>
      <c r="D5">
        <v>-0.574297</v>
      </c>
      <c r="E5">
        <v>-4.819934</v>
      </c>
      <c r="F5">
        <v>-8.941588</v>
      </c>
      <c r="G5">
        <v>5.15426</v>
      </c>
    </row>
    <row r="6" spans="1:7" ht="12.75">
      <c r="A6" t="s">
        <v>14</v>
      </c>
      <c r="B6" s="53">
        <v>-79.63894</v>
      </c>
      <c r="C6" s="53">
        <v>29.5735</v>
      </c>
      <c r="D6" s="53">
        <v>60.09169</v>
      </c>
      <c r="E6" s="53">
        <v>2.344611</v>
      </c>
      <c r="F6" s="53">
        <v>-79.47958</v>
      </c>
      <c r="G6" s="53">
        <v>0.000169363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2.983806</v>
      </c>
      <c r="C8" s="53">
        <v>1.743574</v>
      </c>
      <c r="D8" s="53">
        <v>1.610019</v>
      </c>
      <c r="E8" s="53">
        <v>1.529437</v>
      </c>
      <c r="F8" s="53">
        <v>-1.565172</v>
      </c>
      <c r="G8" s="53">
        <v>1.398387</v>
      </c>
    </row>
    <row r="9" spans="1:7" ht="12.75">
      <c r="A9" t="s">
        <v>17</v>
      </c>
      <c r="B9" s="53">
        <v>0.9817842</v>
      </c>
      <c r="C9" s="53">
        <v>-0.1467781</v>
      </c>
      <c r="D9" s="53">
        <v>-0.3159436</v>
      </c>
      <c r="E9" s="53">
        <v>-0.8389307</v>
      </c>
      <c r="F9" s="53">
        <v>-1.612846</v>
      </c>
      <c r="G9" s="53">
        <v>-0.3860605</v>
      </c>
    </row>
    <row r="10" spans="1:7" ht="12.75">
      <c r="A10" t="s">
        <v>18</v>
      </c>
      <c r="B10" s="53">
        <v>-0.7174208</v>
      </c>
      <c r="C10" s="53">
        <v>-0.4666267</v>
      </c>
      <c r="D10" s="53">
        <v>-0.3466164</v>
      </c>
      <c r="E10" s="53">
        <v>0.0001105314</v>
      </c>
      <c r="F10" s="53">
        <v>-1.614612</v>
      </c>
      <c r="G10" s="53">
        <v>-0.5148347</v>
      </c>
    </row>
    <row r="11" spans="1:7" ht="12.75">
      <c r="A11" t="s">
        <v>19</v>
      </c>
      <c r="B11" s="53">
        <v>2.930897</v>
      </c>
      <c r="C11" s="53">
        <v>3.439053</v>
      </c>
      <c r="D11" s="53">
        <v>3.694416</v>
      </c>
      <c r="E11" s="53">
        <v>3.459045</v>
      </c>
      <c r="F11" s="53">
        <v>13.62963</v>
      </c>
      <c r="G11" s="53">
        <v>4.790484</v>
      </c>
    </row>
    <row r="12" spans="1:7" ht="12.75">
      <c r="A12" t="s">
        <v>20</v>
      </c>
      <c r="B12" s="53">
        <v>0.07221916</v>
      </c>
      <c r="C12" s="53">
        <v>0.5039509</v>
      </c>
      <c r="D12" s="53">
        <v>0.1128239</v>
      </c>
      <c r="E12" s="53">
        <v>0.3398027</v>
      </c>
      <c r="F12" s="53">
        <v>-0.1608348</v>
      </c>
      <c r="G12" s="53">
        <v>0.2191865</v>
      </c>
    </row>
    <row r="13" spans="1:7" ht="12.75">
      <c r="A13" t="s">
        <v>21</v>
      </c>
      <c r="B13" s="53">
        <v>0.03172266</v>
      </c>
      <c r="C13" s="53">
        <v>-0.2075695</v>
      </c>
      <c r="D13" s="53">
        <v>-0.014605</v>
      </c>
      <c r="E13" s="53">
        <v>-0.08453152</v>
      </c>
      <c r="F13" s="53">
        <v>-0.1286193</v>
      </c>
      <c r="G13" s="53">
        <v>-0.08635765</v>
      </c>
    </row>
    <row r="14" spans="1:7" ht="12.75">
      <c r="A14" t="s">
        <v>22</v>
      </c>
      <c r="B14" s="53">
        <v>-0.08872703</v>
      </c>
      <c r="C14" s="53">
        <v>-0.07825818</v>
      </c>
      <c r="D14" s="53">
        <v>-0.0680496</v>
      </c>
      <c r="E14" s="53">
        <v>-0.08502781</v>
      </c>
      <c r="F14" s="53">
        <v>-0.02561913</v>
      </c>
      <c r="G14" s="53">
        <v>-0.07192939</v>
      </c>
    </row>
    <row r="15" spans="1:7" ht="12.75">
      <c r="A15" t="s">
        <v>23</v>
      </c>
      <c r="B15" s="53">
        <v>-0.4129008</v>
      </c>
      <c r="C15" s="53">
        <v>-0.1211343</v>
      </c>
      <c r="D15" s="53">
        <v>-0.1279783</v>
      </c>
      <c r="E15" s="53">
        <v>-0.1493556</v>
      </c>
      <c r="F15" s="53">
        <v>-0.3906281</v>
      </c>
      <c r="G15" s="53">
        <v>-0.2077698</v>
      </c>
    </row>
    <row r="16" spans="1:7" ht="12.75">
      <c r="A16" t="s">
        <v>24</v>
      </c>
      <c r="B16" s="53">
        <v>0.001821709</v>
      </c>
      <c r="C16" s="53">
        <v>0.02013529</v>
      </c>
      <c r="D16" s="53">
        <v>-0.02674026</v>
      </c>
      <c r="E16" s="53">
        <v>0.02475939</v>
      </c>
      <c r="F16" s="53">
        <v>0.002463254</v>
      </c>
      <c r="G16" s="53">
        <v>0.004963717</v>
      </c>
    </row>
    <row r="17" spans="1:7" ht="12.75">
      <c r="A17" t="s">
        <v>25</v>
      </c>
      <c r="B17" s="53">
        <v>-0.0054985</v>
      </c>
      <c r="C17" s="53">
        <v>-0.005091415</v>
      </c>
      <c r="D17" s="53">
        <v>-0.003214288</v>
      </c>
      <c r="E17" s="53">
        <v>0.002996673</v>
      </c>
      <c r="F17" s="53">
        <v>-0.01357838</v>
      </c>
      <c r="G17" s="53">
        <v>-0.003884383</v>
      </c>
    </row>
    <row r="18" spans="1:7" ht="12.75">
      <c r="A18" t="s">
        <v>26</v>
      </c>
      <c r="B18" s="53">
        <v>0.008795038</v>
      </c>
      <c r="C18" s="53">
        <v>-0.01959043</v>
      </c>
      <c r="D18" s="53">
        <v>-0.008786256</v>
      </c>
      <c r="E18" s="53">
        <v>-0.002473659</v>
      </c>
      <c r="F18" s="53">
        <v>0.001364213</v>
      </c>
      <c r="G18" s="53">
        <v>-0.005965895</v>
      </c>
    </row>
    <row r="19" spans="1:7" ht="12.75">
      <c r="A19" t="s">
        <v>27</v>
      </c>
      <c r="B19" s="53">
        <v>-0.2067555</v>
      </c>
      <c r="C19" s="53">
        <v>-0.2032553</v>
      </c>
      <c r="D19" s="53">
        <v>-0.2096271</v>
      </c>
      <c r="E19" s="53">
        <v>-0.2080353</v>
      </c>
      <c r="F19" s="53">
        <v>-0.162775</v>
      </c>
      <c r="G19" s="53">
        <v>-0.2010478</v>
      </c>
    </row>
    <row r="20" spans="1:7" ht="12.75">
      <c r="A20" t="s">
        <v>28</v>
      </c>
      <c r="B20" s="53">
        <v>-0.002813778</v>
      </c>
      <c r="C20" s="53">
        <v>-0.005827329</v>
      </c>
      <c r="D20" s="53">
        <v>-0.002241428</v>
      </c>
      <c r="E20" s="53">
        <v>-0.008280943</v>
      </c>
      <c r="F20" s="53">
        <v>0.004942109</v>
      </c>
      <c r="G20" s="53">
        <v>-0.003682751</v>
      </c>
    </row>
    <row r="21" spans="1:7" ht="12.75">
      <c r="A21" t="s">
        <v>29</v>
      </c>
      <c r="B21" s="53">
        <v>-112.9623</v>
      </c>
      <c r="C21" s="53">
        <v>44.75712</v>
      </c>
      <c r="D21" s="53">
        <v>128.4905</v>
      </c>
      <c r="E21" s="53">
        <v>-15.99185</v>
      </c>
      <c r="F21" s="53">
        <v>-160.9586</v>
      </c>
      <c r="G21" s="53">
        <v>0.001522165</v>
      </c>
    </row>
    <row r="22" spans="1:7" ht="12.75">
      <c r="A22" t="s">
        <v>30</v>
      </c>
      <c r="B22" s="53">
        <v>195.3284</v>
      </c>
      <c r="C22" s="53">
        <v>89.51051</v>
      </c>
      <c r="D22" s="53">
        <v>-11.48595</v>
      </c>
      <c r="E22" s="53">
        <v>-96.40167</v>
      </c>
      <c r="F22" s="53">
        <v>-178.8508</v>
      </c>
      <c r="G22" s="53">
        <v>0</v>
      </c>
    </row>
    <row r="23" spans="1:7" ht="12.75">
      <c r="A23" t="s">
        <v>31</v>
      </c>
      <c r="B23" s="53">
        <v>3.120266</v>
      </c>
      <c r="C23" s="53">
        <v>1.395615</v>
      </c>
      <c r="D23" s="53">
        <v>-0.02839859</v>
      </c>
      <c r="E23" s="53">
        <v>-1.720588</v>
      </c>
      <c r="F23" s="53">
        <v>1.427011</v>
      </c>
      <c r="G23" s="53">
        <v>0.5571551</v>
      </c>
    </row>
    <row r="24" spans="1:7" ht="12.75">
      <c r="A24" t="s">
        <v>32</v>
      </c>
      <c r="B24" s="53">
        <v>-2.640489</v>
      </c>
      <c r="C24" s="53">
        <v>-2.167111</v>
      </c>
      <c r="D24" s="53">
        <v>-5.251338</v>
      </c>
      <c r="E24" s="53">
        <v>-3.032394</v>
      </c>
      <c r="F24" s="53">
        <v>-3.239789</v>
      </c>
      <c r="G24" s="53">
        <v>-3.328813</v>
      </c>
    </row>
    <row r="25" spans="1:7" ht="12.75">
      <c r="A25" t="s">
        <v>33</v>
      </c>
      <c r="B25" s="53">
        <v>0.5224423</v>
      </c>
      <c r="C25" s="53">
        <v>0.9942743</v>
      </c>
      <c r="D25" s="53">
        <v>0.6430812</v>
      </c>
      <c r="E25" s="53">
        <v>0.3196987</v>
      </c>
      <c r="F25" s="53">
        <v>-2.45605</v>
      </c>
      <c r="G25" s="53">
        <v>0.219049</v>
      </c>
    </row>
    <row r="26" spans="1:7" ht="12.75">
      <c r="A26" t="s">
        <v>34</v>
      </c>
      <c r="B26" s="53">
        <v>0.3884722</v>
      </c>
      <c r="C26" s="53">
        <v>-0.3070357</v>
      </c>
      <c r="D26" s="53">
        <v>0.3943653</v>
      </c>
      <c r="E26" s="53">
        <v>0.6214259</v>
      </c>
      <c r="F26" s="53">
        <v>1.502055</v>
      </c>
      <c r="G26" s="53">
        <v>0.4270594</v>
      </c>
    </row>
    <row r="27" spans="1:7" ht="12.75">
      <c r="A27" t="s">
        <v>35</v>
      </c>
      <c r="B27" s="53">
        <v>0.1659864</v>
      </c>
      <c r="C27" s="53">
        <v>0.1330627</v>
      </c>
      <c r="D27" s="53">
        <v>0.02427663</v>
      </c>
      <c r="E27" s="53">
        <v>-0.04987367</v>
      </c>
      <c r="F27" s="53">
        <v>-0.4020426</v>
      </c>
      <c r="G27" s="53">
        <v>-0.003712387</v>
      </c>
    </row>
    <row r="28" spans="1:7" ht="12.75">
      <c r="A28" t="s">
        <v>36</v>
      </c>
      <c r="B28" s="53">
        <v>-0.4480004</v>
      </c>
      <c r="C28" s="53">
        <v>-0.2425553</v>
      </c>
      <c r="D28" s="53">
        <v>-0.4168458</v>
      </c>
      <c r="E28" s="53">
        <v>-0.4138554</v>
      </c>
      <c r="F28" s="53">
        <v>-0.3591839</v>
      </c>
      <c r="G28" s="53">
        <v>-0.3710136</v>
      </c>
    </row>
    <row r="29" spans="1:7" ht="12.75">
      <c r="A29" t="s">
        <v>37</v>
      </c>
      <c r="B29" s="53">
        <v>0.1233251</v>
      </c>
      <c r="C29" s="53">
        <v>-0.003157181</v>
      </c>
      <c r="D29" s="53">
        <v>0.005183204</v>
      </c>
      <c r="E29" s="53">
        <v>0.005434659</v>
      </c>
      <c r="F29" s="53">
        <v>-0.08442244</v>
      </c>
      <c r="G29" s="53">
        <v>0.008403255</v>
      </c>
    </row>
    <row r="30" spans="1:7" ht="12.75">
      <c r="A30" t="s">
        <v>38</v>
      </c>
      <c r="B30" s="53">
        <v>-0.0808598</v>
      </c>
      <c r="C30" s="53">
        <v>-0.03672042</v>
      </c>
      <c r="D30" s="53">
        <v>0.03489141</v>
      </c>
      <c r="E30" s="53">
        <v>0.1607903</v>
      </c>
      <c r="F30" s="53">
        <v>0.2991612</v>
      </c>
      <c r="G30" s="53">
        <v>0.06643203</v>
      </c>
    </row>
    <row r="31" spans="1:7" ht="12.75">
      <c r="A31" t="s">
        <v>39</v>
      </c>
      <c r="B31" s="53">
        <v>0.006475936</v>
      </c>
      <c r="C31" s="53">
        <v>0.01299297</v>
      </c>
      <c r="D31" s="53">
        <v>-0.01509946</v>
      </c>
      <c r="E31" s="53">
        <v>0.01474587</v>
      </c>
      <c r="F31" s="53">
        <v>-0.02729296</v>
      </c>
      <c r="G31" s="53">
        <v>0.0003418335</v>
      </c>
    </row>
    <row r="32" spans="1:7" ht="12.75">
      <c r="A32" t="s">
        <v>40</v>
      </c>
      <c r="B32" s="53">
        <v>-0.03398397</v>
      </c>
      <c r="C32" s="53">
        <v>-0.03202227</v>
      </c>
      <c r="D32" s="53">
        <v>-0.01214514</v>
      </c>
      <c r="E32" s="53">
        <v>-0.04658986</v>
      </c>
      <c r="F32" s="53">
        <v>-0.00199477</v>
      </c>
      <c r="G32" s="53">
        <v>-0.02702723</v>
      </c>
    </row>
    <row r="33" spans="1:7" ht="12.75">
      <c r="A33" t="s">
        <v>41</v>
      </c>
      <c r="B33" s="53">
        <v>0.08091019</v>
      </c>
      <c r="C33" s="53">
        <v>0.03170223</v>
      </c>
      <c r="D33" s="53">
        <v>0.01022832</v>
      </c>
      <c r="E33" s="53">
        <v>0.05003918</v>
      </c>
      <c r="F33" s="53">
        <v>0.05315389</v>
      </c>
      <c r="G33" s="53">
        <v>0.04093846</v>
      </c>
    </row>
    <row r="34" spans="1:7" ht="12.75">
      <c r="A34" t="s">
        <v>42</v>
      </c>
      <c r="B34" s="53">
        <v>-0.04373347</v>
      </c>
      <c r="C34" s="53">
        <v>-0.02059039</v>
      </c>
      <c r="D34" s="53">
        <v>0.003055427</v>
      </c>
      <c r="E34" s="53">
        <v>0.01944294</v>
      </c>
      <c r="F34" s="53">
        <v>-0.01489552</v>
      </c>
      <c r="G34" s="53">
        <v>-0.007858447</v>
      </c>
    </row>
    <row r="35" spans="1:7" ht="12.75">
      <c r="A35" t="s">
        <v>43</v>
      </c>
      <c r="B35" s="53">
        <v>-5.382784E-05</v>
      </c>
      <c r="C35" s="53">
        <v>-0.001829431</v>
      </c>
      <c r="D35" s="53">
        <v>-0.0004580298</v>
      </c>
      <c r="E35" s="53">
        <v>0.002413479</v>
      </c>
      <c r="F35" s="53">
        <v>0.004463614</v>
      </c>
      <c r="G35" s="53">
        <v>0.000617909</v>
      </c>
    </row>
    <row r="36" spans="1:6" ht="12.75">
      <c r="A36" t="s">
        <v>44</v>
      </c>
      <c r="B36" s="53">
        <v>23.1842</v>
      </c>
      <c r="C36" s="53">
        <v>23.18115</v>
      </c>
      <c r="D36" s="53">
        <v>23.18726</v>
      </c>
      <c r="E36" s="53">
        <v>23.18115</v>
      </c>
      <c r="F36" s="53">
        <v>23.18726</v>
      </c>
    </row>
    <row r="37" spans="1:6" ht="12.75">
      <c r="A37" t="s">
        <v>45</v>
      </c>
      <c r="B37" s="53">
        <v>0.3392538</v>
      </c>
      <c r="C37" s="53">
        <v>0.3204346</v>
      </c>
      <c r="D37" s="53">
        <v>0.3133138</v>
      </c>
      <c r="E37" s="53">
        <v>0.3102621</v>
      </c>
      <c r="F37" s="53">
        <v>0.3097534</v>
      </c>
    </row>
    <row r="38" spans="1:7" ht="12.75">
      <c r="A38" t="s">
        <v>54</v>
      </c>
      <c r="B38" s="53">
        <v>0.0001390841</v>
      </c>
      <c r="C38" s="53">
        <v>-5.095193E-05</v>
      </c>
      <c r="D38" s="53">
        <v>-0.0001019048</v>
      </c>
      <c r="E38" s="53">
        <v>0</v>
      </c>
      <c r="F38" s="53">
        <v>0.0001301798</v>
      </c>
      <c r="G38" s="53">
        <v>0.0001272844</v>
      </c>
    </row>
    <row r="39" spans="1:7" ht="12.75">
      <c r="A39" t="s">
        <v>55</v>
      </c>
      <c r="B39" s="53">
        <v>0.0001893191</v>
      </c>
      <c r="C39" s="53">
        <v>-7.563104E-05</v>
      </c>
      <c r="D39" s="53">
        <v>-0.0002185508</v>
      </c>
      <c r="E39" s="53">
        <v>2.71452E-05</v>
      </c>
      <c r="F39" s="53">
        <v>0.0002759579</v>
      </c>
      <c r="G39" s="53">
        <v>0.0004488162</v>
      </c>
    </row>
    <row r="40" spans="2:5" ht="12.75">
      <c r="B40" t="s">
        <v>46</v>
      </c>
      <c r="C40">
        <v>-0.003753</v>
      </c>
      <c r="D40" t="s">
        <v>47</v>
      </c>
      <c r="E40">
        <v>3.116909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0.00013908413967677211</v>
      </c>
      <c r="C50">
        <f>-0.017/(C7*C7+C22*C22)*(C21*C22+C6*C7)</f>
        <v>-5.0951927212986926E-05</v>
      </c>
      <c r="D50">
        <f>-0.017/(D7*D7+D22*D22)*(D21*D22+D6*D7)</f>
        <v>-0.00010190484653200406</v>
      </c>
      <c r="E50">
        <f>-0.017/(E7*E7+E22*E22)*(E21*E22+E6*E7)</f>
        <v>-4.247522943601953E-06</v>
      </c>
      <c r="F50">
        <f>-0.017/(F7*F7+F22*F22)*(F21*F22+F6*F7)</f>
        <v>0.00013017975696471716</v>
      </c>
      <c r="G50">
        <f>(B50*B$4+C50*C$4+D50*D$4+E50*E$4+F50*F$4)/SUM(B$4:F$4)</f>
        <v>-2.7624138646315226E-07</v>
      </c>
    </row>
    <row r="51" spans="1:7" ht="12.75">
      <c r="A51" t="s">
        <v>58</v>
      </c>
      <c r="B51">
        <f>-0.017/(B7*B7+B22*B22)*(B21*B7-B6*B22)</f>
        <v>0.00018931920175315598</v>
      </c>
      <c r="C51">
        <f>-0.017/(C7*C7+C22*C22)*(C21*C7-C6*C22)</f>
        <v>-7.563103070096827E-05</v>
      </c>
      <c r="D51">
        <f>-0.017/(D7*D7+D22*D22)*(D21*D7-D6*D22)</f>
        <v>-0.00021855089739720245</v>
      </c>
      <c r="E51">
        <f>-0.017/(E7*E7+E22*E22)*(E21*E7-E6*E22)</f>
        <v>2.714519816948735E-05</v>
      </c>
      <c r="F51">
        <f>-0.017/(F7*F7+F22*F22)*(F21*F7-F6*F22)</f>
        <v>0.00027595789536769455</v>
      </c>
      <c r="G51">
        <f>(B51*B$4+C51*C$4+D51*D$4+E51*E$4+F51*F$4)/SUM(B$4:F$4)</f>
        <v>8.284260645758452E-09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9999.979326332012</v>
      </c>
      <c r="C62">
        <f>C7+(2/0.017)*(C8*C50-C23*C51)</f>
        <v>10000.001966275926</v>
      </c>
      <c r="D62">
        <f>D7+(2/0.017)*(D8*D50-D23*D51)</f>
        <v>9999.979967614538</v>
      </c>
      <c r="E62">
        <f>E7+(2/0.017)*(E8*E50-E23*E51)</f>
        <v>10000.004730515704</v>
      </c>
      <c r="F62">
        <f>F7+(2/0.017)*(F8*F50-F23*F51)</f>
        <v>9999.929700157318</v>
      </c>
    </row>
    <row r="63" spans="1:6" ht="12.75">
      <c r="A63" t="s">
        <v>66</v>
      </c>
      <c r="B63">
        <f>B8+(3/0.017)*(B9*B50-B24*B51)</f>
        <v>3.0961199789158655</v>
      </c>
      <c r="C63">
        <f>C8+(3/0.017)*(C9*C50-C24*C51)</f>
        <v>1.7159700803225155</v>
      </c>
      <c r="D63">
        <f>D8+(3/0.017)*(D9*D50-D24*D51)</f>
        <v>1.4131680973473069</v>
      </c>
      <c r="E63">
        <f>E8+(3/0.017)*(E9*E50-E24*E51)</f>
        <v>1.5445919964919363</v>
      </c>
      <c r="F63">
        <f>F8+(3/0.017)*(F9*F50-F24*F51)</f>
        <v>-1.4444510376046074</v>
      </c>
    </row>
    <row r="64" spans="1:6" ht="12.75">
      <c r="A64" t="s">
        <v>67</v>
      </c>
      <c r="B64">
        <f>B9+(4/0.017)*(B10*B50-B25*B51)</f>
        <v>0.9350335614229872</v>
      </c>
      <c r="C64">
        <f>C9+(4/0.017)*(C10*C50-C25*C51)</f>
        <v>-0.12349021299705411</v>
      </c>
      <c r="D64">
        <f>D9+(4/0.017)*(D10*D50-D25*D51)</f>
        <v>-0.2745629260219422</v>
      </c>
      <c r="E64">
        <f>E9+(4/0.017)*(E10*E50-E25*E51)</f>
        <v>-0.8409727597766318</v>
      </c>
      <c r="F64">
        <f>F9+(4/0.017)*(F10*F50-F25*F51)</f>
        <v>-1.5028279785492917</v>
      </c>
    </row>
    <row r="65" spans="1:6" ht="12.75">
      <c r="A65" t="s">
        <v>68</v>
      </c>
      <c r="B65">
        <f>B10+(5/0.017)*(B11*B50-B26*B51)</f>
        <v>-0.6191572585532529</v>
      </c>
      <c r="C65">
        <f>C10+(5/0.017)*(C11*C50-C26*C51)</f>
        <v>-0.5249937013501758</v>
      </c>
      <c r="D65">
        <f>D10+(5/0.017)*(D11*D50-D26*D51)</f>
        <v>-0.43199581332001863</v>
      </c>
      <c r="E65">
        <f>E10+(5/0.017)*(E11*E50-E26*E51)</f>
        <v>-0.009172145718706955</v>
      </c>
      <c r="F65">
        <f>F10+(5/0.017)*(F11*F50-F26*F51)</f>
        <v>-1.2146714163551482</v>
      </c>
    </row>
    <row r="66" spans="1:6" ht="12.75">
      <c r="A66" t="s">
        <v>69</v>
      </c>
      <c r="B66">
        <f>B11+(6/0.017)*(B12*B50-B27*B51)</f>
        <v>2.923351162465964</v>
      </c>
      <c r="C66">
        <f>C11+(6/0.017)*(C12*C50-C27*C51)</f>
        <v>3.4335423174964004</v>
      </c>
      <c r="D66">
        <f>D11+(6/0.017)*(D12*D50-D27*D51)</f>
        <v>3.69223072131446</v>
      </c>
      <c r="E66">
        <f>E11+(6/0.017)*(E12*E50-E27*E51)</f>
        <v>3.459013415608603</v>
      </c>
      <c r="F66">
        <f>F11+(6/0.017)*(F12*F50-F27*F51)</f>
        <v>13.661398021612479</v>
      </c>
    </row>
    <row r="67" spans="1:6" ht="12.75">
      <c r="A67" t="s">
        <v>70</v>
      </c>
      <c r="B67">
        <f>B12+(7/0.017)*(B13*B50-B28*B51)</f>
        <v>0.10895977052424549</v>
      </c>
      <c r="C67">
        <f>C12+(7/0.017)*(C13*C50-C28*C51)</f>
        <v>0.5007520477060338</v>
      </c>
      <c r="D67">
        <f>D12+(7/0.017)*(D13*D50-D28*D51)</f>
        <v>0.0759241397836127</v>
      </c>
      <c r="E67">
        <f>E12+(7/0.017)*(E13*E50-E28*E51)</f>
        <v>0.3445763855835406</v>
      </c>
      <c r="F67">
        <f>F12+(7/0.017)*(F13*F50-F28*F51)</f>
        <v>-0.12691526899100478</v>
      </c>
    </row>
    <row r="68" spans="1:6" ht="12.75">
      <c r="A68" t="s">
        <v>71</v>
      </c>
      <c r="B68">
        <f>B13+(8/0.017)*(B14*B50-B29*B51)</f>
        <v>0.014928150766233748</v>
      </c>
      <c r="C68">
        <f>C13+(8/0.017)*(C14*C50-C29*C51)</f>
        <v>-0.20580544153503938</v>
      </c>
      <c r="D68">
        <f>D13+(8/0.017)*(D14*D50-D29*D51)</f>
        <v>-0.010808586856396692</v>
      </c>
      <c r="E68">
        <f>E13+(8/0.017)*(E14*E50-E29*E51)</f>
        <v>-0.08443098697492675</v>
      </c>
      <c r="F68">
        <f>F13+(8/0.017)*(F14*F50-F29*F51)</f>
        <v>-0.11922544270721977</v>
      </c>
    </row>
    <row r="69" spans="1:6" ht="12.75">
      <c r="A69" t="s">
        <v>72</v>
      </c>
      <c r="B69">
        <f>B14+(9/0.017)*(B15*B50-B30*B51)</f>
        <v>-0.11102566280878706</v>
      </c>
      <c r="C69">
        <f>C14+(9/0.017)*(C15*C50-C30*C51)</f>
        <v>-0.07646092085776393</v>
      </c>
      <c r="D69">
        <f>D14+(9/0.017)*(D15*D50-D30*D51)</f>
        <v>-0.05710816341818092</v>
      </c>
      <c r="E69">
        <f>E14+(9/0.017)*(E15*E50-E30*E51)</f>
        <v>-0.08700267111619311</v>
      </c>
      <c r="F69">
        <f>F14+(9/0.017)*(F15*F50-F30*F51)</f>
        <v>-0.09624677095549228</v>
      </c>
    </row>
    <row r="70" spans="1:6" ht="12.75">
      <c r="A70" t="s">
        <v>73</v>
      </c>
      <c r="B70">
        <f>B15+(10/0.017)*(B16*B50-B31*B51)</f>
        <v>-0.41347294600301066</v>
      </c>
      <c r="C70">
        <f>C15+(10/0.017)*(C16*C50-C31*C51)</f>
        <v>-0.12115974712795625</v>
      </c>
      <c r="D70">
        <f>D15+(10/0.017)*(D16*D50-D31*D51)</f>
        <v>-0.12831655790687485</v>
      </c>
      <c r="E70">
        <f>E15+(10/0.017)*(E16*E50-E31*E51)</f>
        <v>-0.14965292096495653</v>
      </c>
      <c r="F70">
        <f>F15+(10/0.017)*(F16*F50-F31*F51)</f>
        <v>-0.38600905670175467</v>
      </c>
    </row>
    <row r="71" spans="1:6" ht="12.75">
      <c r="A71" t="s">
        <v>74</v>
      </c>
      <c r="B71">
        <f>B16+(11/0.017)*(B17*B50-B32*B51)</f>
        <v>0.005489926837570303</v>
      </c>
      <c r="C71">
        <f>C16+(11/0.017)*(C17*C50-C32*C51)</f>
        <v>0.018736051254768855</v>
      </c>
      <c r="D71">
        <f>D16+(11/0.017)*(D17*D50-D32*D51)</f>
        <v>-0.028245823348665586</v>
      </c>
      <c r="E71">
        <f>E16+(11/0.017)*(E17*E50-E32*E51)</f>
        <v>0.025569483411513747</v>
      </c>
      <c r="F71">
        <f>F16+(11/0.017)*(F17*F50-F32*F51)</f>
        <v>0.0016756813851910844</v>
      </c>
    </row>
    <row r="72" spans="1:6" ht="12.75">
      <c r="A72" t="s">
        <v>75</v>
      </c>
      <c r="B72">
        <f>B17+(12/0.017)*(B18*B50-B33*B51)</f>
        <v>-0.015447631028829413</v>
      </c>
      <c r="C72">
        <f>C17+(12/0.017)*(C18*C50-C33*C51)</f>
        <v>-0.002694349710223337</v>
      </c>
      <c r="D72">
        <f>D17+(12/0.017)*(D18*D50-D33*D51)</f>
        <v>-0.0010043322935505976</v>
      </c>
      <c r="E72">
        <f>E17+(12/0.017)*(E18*E50-E33*E51)</f>
        <v>0.0020452730936601172</v>
      </c>
      <c r="F72">
        <f>F17+(12/0.017)*(F18*F50-F33*F51)</f>
        <v>-0.023807068963447885</v>
      </c>
    </row>
    <row r="73" spans="1:6" ht="12.75">
      <c r="A73" t="s">
        <v>76</v>
      </c>
      <c r="B73">
        <f>B18+(13/0.017)*(B19*B50-B34*B51)</f>
        <v>-0.006863710690493437</v>
      </c>
      <c r="C73">
        <f>C18+(13/0.017)*(C19*C50-C34*C51)</f>
        <v>-0.012861800657103184</v>
      </c>
      <c r="D73">
        <f>D18+(13/0.017)*(D19*D50-D34*D51)</f>
        <v>0.00806004923376466</v>
      </c>
      <c r="E73">
        <f>E18+(13/0.017)*(E19*E50-E34*E51)</f>
        <v>-0.002201536690769905</v>
      </c>
      <c r="F73">
        <f>F18+(13/0.017)*(F19*F50-F34*F51)</f>
        <v>-0.0116965609220128</v>
      </c>
    </row>
    <row r="74" spans="1:6" ht="12.75">
      <c r="A74" t="s">
        <v>77</v>
      </c>
      <c r="B74">
        <f>B19+(14/0.017)*(B20*B50-B35*B51)</f>
        <v>-0.20706939749890516</v>
      </c>
      <c r="C74">
        <f>C19+(14/0.017)*(C20*C50-C35*C51)</f>
        <v>-0.20312472785453003</v>
      </c>
      <c r="D74">
        <f>D19+(14/0.017)*(D20*D50-D35*D51)</f>
        <v>-0.20952143330968293</v>
      </c>
      <c r="E74">
        <f>E19+(14/0.017)*(E20*E50-E35*E51)</f>
        <v>-0.20806028659910825</v>
      </c>
      <c r="F74">
        <f>F19+(14/0.017)*(F20*F50-F35*F51)</f>
        <v>-0.16325957045136757</v>
      </c>
    </row>
    <row r="75" spans="1:6" ht="12.75">
      <c r="A75" t="s">
        <v>78</v>
      </c>
      <c r="B75" s="53">
        <f>B20</f>
        <v>-0.002813778</v>
      </c>
      <c r="C75" s="53">
        <f>C20</f>
        <v>-0.005827329</v>
      </c>
      <c r="D75" s="53">
        <f>D20</f>
        <v>-0.002241428</v>
      </c>
      <c r="E75" s="53">
        <f>E20</f>
        <v>-0.008280943</v>
      </c>
      <c r="F75" s="53">
        <f>F20</f>
        <v>0.004942109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195.4459142685034</v>
      </c>
      <c r="C82">
        <f>C22+(2/0.017)*(C8*C51+C23*C50)</f>
        <v>89.48663028557402</v>
      </c>
      <c r="D82">
        <f>D22+(2/0.017)*(D8*D51+D23*D50)</f>
        <v>-11.527006134508339</v>
      </c>
      <c r="E82">
        <f>E22+(2/0.017)*(E8*E51+E23*E50)</f>
        <v>-96.39592586971068</v>
      </c>
      <c r="F82">
        <f>F22+(2/0.017)*(F8*F51+F23*F50)</f>
        <v>-178.8797592500991</v>
      </c>
    </row>
    <row r="83" spans="1:6" ht="12.75">
      <c r="A83" t="s">
        <v>81</v>
      </c>
      <c r="B83">
        <f>B23+(3/0.017)*(B9*B51+B24*B50)</f>
        <v>3.0882578459082732</v>
      </c>
      <c r="C83">
        <f>C23+(3/0.017)*(C9*C51+C24*C50)</f>
        <v>1.4170596107509048</v>
      </c>
      <c r="D83">
        <f>D23+(3/0.017)*(D9*D51+D24*D50)</f>
        <v>0.07822256593257362</v>
      </c>
      <c r="E83">
        <f>E23+(3/0.017)*(E9*E51+E24*E50)</f>
        <v>-1.7223337841787516</v>
      </c>
      <c r="F83">
        <f>F23+(3/0.017)*(F9*F51+F24*F50)</f>
        <v>1.2740405531148526</v>
      </c>
    </row>
    <row r="84" spans="1:6" ht="12.75">
      <c r="A84" t="s">
        <v>82</v>
      </c>
      <c r="B84">
        <f>B24+(4/0.017)*(B10*B51+B25*B50)</f>
        <v>-2.655349728317849</v>
      </c>
      <c r="C84">
        <f>C24+(4/0.017)*(C10*C51+C25*C50)</f>
        <v>-2.1707271725858237</v>
      </c>
      <c r="D84">
        <f>D24+(4/0.017)*(D10*D51+D25*D50)</f>
        <v>-5.248933238993183</v>
      </c>
      <c r="E84">
        <f>E24+(4/0.017)*(E10*E51+E25*E50)</f>
        <v>-3.0327128063921256</v>
      </c>
      <c r="F84">
        <f>F24+(4/0.017)*(F10*F51+F25*F50)</f>
        <v>-3.4198579226937924</v>
      </c>
    </row>
    <row r="85" spans="1:6" ht="12.75">
      <c r="A85" t="s">
        <v>83</v>
      </c>
      <c r="B85">
        <f>B25+(5/0.017)*(B11*B51+B26*B50)</f>
        <v>0.7015321241723713</v>
      </c>
      <c r="C85">
        <f>C25+(5/0.017)*(C11*C51+C26*C50)</f>
        <v>0.9223757522390975</v>
      </c>
      <c r="D85">
        <f>D25+(5/0.017)*(D11*D51+D26*D50)</f>
        <v>0.3937854154315792</v>
      </c>
      <c r="E85">
        <f>E25+(5/0.017)*(E11*E51+E26*E50)</f>
        <v>0.34653897683358115</v>
      </c>
      <c r="F85">
        <f>F25+(5/0.017)*(F11*F51+F26*F50)</f>
        <v>-1.2923025987388148</v>
      </c>
    </row>
    <row r="86" spans="1:6" ht="12.75">
      <c r="A86" t="s">
        <v>84</v>
      </c>
      <c r="B86">
        <f>B26+(6/0.017)*(B12*B51+B27*B50)</f>
        <v>0.4014458056580687</v>
      </c>
      <c r="C86">
        <f>C26+(6/0.017)*(C12*C51+C27*C50)</f>
        <v>-0.3228806859981803</v>
      </c>
      <c r="D86">
        <f>D26+(6/0.017)*(D12*D51+D27*D50)</f>
        <v>0.38478941617153534</v>
      </c>
      <c r="E86">
        <f>E26+(6/0.017)*(E12*E51+E27*E50)</f>
        <v>0.6247562004191647</v>
      </c>
      <c r="F86">
        <f>F26+(6/0.017)*(F12*F51+F27*F50)</f>
        <v>1.467918020870348</v>
      </c>
    </row>
    <row r="87" spans="1:6" ht="12.75">
      <c r="A87" t="s">
        <v>85</v>
      </c>
      <c r="B87">
        <f>B27+(7/0.017)*(B13*B51+B28*B50)</f>
        <v>0.142802382895227</v>
      </c>
      <c r="C87">
        <f>C27+(7/0.017)*(C13*C51+C28*C50)</f>
        <v>0.14461572861909777</v>
      </c>
      <c r="D87">
        <f>D27+(7/0.017)*(D13*D51+D28*D50)</f>
        <v>0.04308214776064566</v>
      </c>
      <c r="E87">
        <f>E27+(7/0.017)*(E13*E51+E28*E50)</f>
        <v>-0.050094690699173</v>
      </c>
      <c r="F87">
        <f>F27+(7/0.017)*(F13*F51+F28*F50)</f>
        <v>-0.4359110640573611</v>
      </c>
    </row>
    <row r="88" spans="1:6" ht="12.75">
      <c r="A88" t="s">
        <v>86</v>
      </c>
      <c r="B88">
        <f>B28+(8/0.017)*(B14*B51+B29*B50)</f>
        <v>-0.44783341885151834</v>
      </c>
      <c r="C88">
        <f>C28+(8/0.017)*(C14*C51+C29*C50)</f>
        <v>-0.23969430646085077</v>
      </c>
      <c r="D88">
        <f>D28+(8/0.017)*(D14*D51+D29*D50)</f>
        <v>-0.41009563174618513</v>
      </c>
      <c r="E88">
        <f>E28+(8/0.017)*(E14*E51+E29*E50)</f>
        <v>-0.4149524261605462</v>
      </c>
      <c r="F88">
        <f>F28+(8/0.017)*(F14*F51+F29*F50)</f>
        <v>-0.3676826736082446</v>
      </c>
    </row>
    <row r="89" spans="1:6" ht="12.75">
      <c r="A89" t="s">
        <v>87</v>
      </c>
      <c r="B89">
        <f>B29+(9/0.017)*(B15*B51+B30*B50)</f>
        <v>0.07598702410646599</v>
      </c>
      <c r="C89">
        <f>C29+(9/0.017)*(C15*C51+C30*C50)</f>
        <v>0.0026835480096350285</v>
      </c>
      <c r="D89">
        <f>D29+(9/0.017)*(D15*D51+D30*D50)</f>
        <v>0.018108352045841082</v>
      </c>
      <c r="E89">
        <f>E29+(9/0.017)*(E15*E51+E30*E50)</f>
        <v>0.0029267042568981213</v>
      </c>
      <c r="F89">
        <f>F29+(9/0.017)*(F15*F51+F30*F50)</f>
        <v>-0.12087359202022785</v>
      </c>
    </row>
    <row r="90" spans="1:6" ht="12.75">
      <c r="A90" t="s">
        <v>88</v>
      </c>
      <c r="B90">
        <f>B30+(10/0.017)*(B16*B51+B31*B50)</f>
        <v>-0.08012710324654801</v>
      </c>
      <c r="C90">
        <f>C30+(10/0.017)*(C16*C51+C31*C50)</f>
        <v>-0.038005637410519655</v>
      </c>
      <c r="D90">
        <f>D30+(10/0.017)*(D16*D51+D31*D50)</f>
        <v>0.03923424292567685</v>
      </c>
      <c r="E90">
        <f>E30+(10/0.017)*(E16*E51+E31*E50)</f>
        <v>0.16114880889821015</v>
      </c>
      <c r="F90">
        <f>F30+(10/0.017)*(F16*F51+F31*F50)</f>
        <v>0.2974710608764402</v>
      </c>
    </row>
    <row r="91" spans="1:6" ht="12.75">
      <c r="A91" t="s">
        <v>89</v>
      </c>
      <c r="B91">
        <f>B31+(11/0.017)*(B17*B51+B32*B50)</f>
        <v>0.0027439576781176137</v>
      </c>
      <c r="C91">
        <f>C31+(11/0.017)*(C17*C51+C32*C50)</f>
        <v>0.01429787109873652</v>
      </c>
      <c r="D91">
        <f>D31+(11/0.017)*(D17*D51+D32*D50)</f>
        <v>-0.0138440790763688</v>
      </c>
      <c r="E91">
        <f>E31+(11/0.017)*(E17*E51+E32*E50)</f>
        <v>0.014926552623468052</v>
      </c>
      <c r="F91">
        <f>F31+(11/0.017)*(F17*F51+F32*F50)</f>
        <v>-0.02988555636777273</v>
      </c>
    </row>
    <row r="92" spans="1:6" ht="12.75">
      <c r="A92" t="s">
        <v>90</v>
      </c>
      <c r="B92">
        <f>B32+(12/0.017)*(B18*B51+B33*B50)</f>
        <v>-0.02486510383003564</v>
      </c>
      <c r="C92">
        <f>C32+(12/0.017)*(C18*C51+C33*C50)</f>
        <v>-0.0321166078607112</v>
      </c>
      <c r="D92">
        <f>D32+(12/0.017)*(D18*D51+D33*D50)</f>
        <v>-0.011525425585636712</v>
      </c>
      <c r="E92">
        <f>E32+(12/0.017)*(E18*E51+E33*E50)</f>
        <v>-0.04678728860862665</v>
      </c>
      <c r="F92">
        <f>F32+(12/0.017)*(F18*F51+F33*F50)</f>
        <v>0.0031553658801712183</v>
      </c>
    </row>
    <row r="93" spans="1:6" ht="12.75">
      <c r="A93" t="s">
        <v>91</v>
      </c>
      <c r="B93">
        <f>B33+(13/0.017)*(B19*B51+B34*B50)</f>
        <v>0.04632604661850828</v>
      </c>
      <c r="C93">
        <f>C33+(13/0.017)*(C19*C51+C34*C50)</f>
        <v>0.044259868972412936</v>
      </c>
      <c r="D93">
        <f>D33+(13/0.017)*(D19*D51+D34*D50)</f>
        <v>0.045024600238542864</v>
      </c>
      <c r="E93">
        <f>E33+(13/0.017)*(E19*E51+E34*E50)</f>
        <v>0.045657611228213664</v>
      </c>
      <c r="F93">
        <f>F33+(13/0.017)*(F19*F51+F34*F50)</f>
        <v>0.01732119348851681</v>
      </c>
    </row>
    <row r="94" spans="1:6" ht="12.75">
      <c r="A94" t="s">
        <v>92</v>
      </c>
      <c r="B94">
        <f>B34+(14/0.017)*(B20*B51+B35*B50)</f>
        <v>-0.044178331367742775</v>
      </c>
      <c r="C94">
        <f>C34+(14/0.017)*(C20*C51+C35*C50)</f>
        <v>-0.02015067476051791</v>
      </c>
      <c r="D94">
        <f>D34+(14/0.017)*(D20*D51+D35*D50)</f>
        <v>0.0034972847530930712</v>
      </c>
      <c r="E94">
        <f>E34+(14/0.017)*(E20*E51+E35*E50)</f>
        <v>0.019249378350195127</v>
      </c>
      <c r="F94">
        <f>F34+(14/0.017)*(F20*F51+F35*F50)</f>
        <v>-0.013293849024923018</v>
      </c>
    </row>
    <row r="95" spans="1:6" ht="12.75">
      <c r="A95" t="s">
        <v>93</v>
      </c>
      <c r="B95" s="53">
        <f>B35</f>
        <v>-5.382784E-05</v>
      </c>
      <c r="C95" s="53">
        <f>C35</f>
        <v>-0.001829431</v>
      </c>
      <c r="D95" s="53">
        <f>D35</f>
        <v>-0.0004580298</v>
      </c>
      <c r="E95" s="53">
        <f>E35</f>
        <v>0.002413479</v>
      </c>
      <c r="F95" s="53">
        <f>F35</f>
        <v>0.004463614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3.096126379744748</v>
      </c>
      <c r="C103">
        <f>C63*10000/C62</f>
        <v>1.7159697429155158</v>
      </c>
      <c r="D103">
        <f>D63*10000/D62</f>
        <v>1.4131709282657827</v>
      </c>
      <c r="E103">
        <f>E63*10000/E62</f>
        <v>1.5445912658206125</v>
      </c>
      <c r="F103">
        <f>F63*10000/F62</f>
        <v>-1.4444611921440642</v>
      </c>
      <c r="G103">
        <f>AVERAGE(C103:E103)</f>
        <v>1.5579106456673035</v>
      </c>
      <c r="H103">
        <f>STDEV(C103:E103)</f>
        <v>0.15183818672503457</v>
      </c>
      <c r="I103">
        <f>(B103*B4+C103*C4+D103*D4+E103*E4+F103*F4)/SUM(B4:F4)</f>
        <v>1.380433423999291</v>
      </c>
      <c r="K103">
        <f>(LN(H103)+LN(H123))/2-LN(K114*K115^3)</f>
        <v>-4.593783400472786</v>
      </c>
    </row>
    <row r="104" spans="1:11" ht="12.75">
      <c r="A104" t="s">
        <v>67</v>
      </c>
      <c r="B104">
        <f>B64*10000/B62</f>
        <v>0.9350354944843243</v>
      </c>
      <c r="C104">
        <f>C64*10000/C62</f>
        <v>-0.1234901887154756</v>
      </c>
      <c r="D104">
        <f>D64*10000/D62</f>
        <v>-0.2745634760380808</v>
      </c>
      <c r="E104">
        <f>E64*10000/E62</f>
        <v>-0.8409723619533352</v>
      </c>
      <c r="F104">
        <f>F64*10000/F62</f>
        <v>-1.5028385434806102</v>
      </c>
      <c r="G104">
        <f>AVERAGE(C104:E104)</f>
        <v>-0.4130086755689639</v>
      </c>
      <c r="H104">
        <f>STDEV(C104:E104)</f>
        <v>0.37824657590438276</v>
      </c>
      <c r="I104">
        <f>(B104*B4+C104*C4+D104*D4+E104*E4+F104*F4)/SUM(B4:F4)</f>
        <v>-0.36306452599986777</v>
      </c>
      <c r="K104">
        <f>(LN(H104)+LN(H124))/2-LN(K114*K115^4)</f>
        <v>-3.542110117068991</v>
      </c>
    </row>
    <row r="105" spans="1:11" ht="12.75">
      <c r="A105" t="s">
        <v>68</v>
      </c>
      <c r="B105">
        <f>B65*10000/B62</f>
        <v>-0.6191585385810587</v>
      </c>
      <c r="C105">
        <f>C65*10000/C62</f>
        <v>-0.5249935981219485</v>
      </c>
      <c r="D105">
        <f>D65*10000/D62</f>
        <v>-0.43199667871241726</v>
      </c>
      <c r="E105">
        <f>E65*10000/E62</f>
        <v>-0.009172141379811071</v>
      </c>
      <c r="F105">
        <f>F65*10000/F62</f>
        <v>-1.2146799555361265</v>
      </c>
      <c r="G105">
        <f>AVERAGE(C105:E105)</f>
        <v>-0.32205413940472555</v>
      </c>
      <c r="H105">
        <f>STDEV(C105:E105)</f>
        <v>0.27492447193904496</v>
      </c>
      <c r="I105">
        <f>(B105*B4+C105*C4+D105*D4+E105*E4+F105*F4)/SUM(B4:F4)</f>
        <v>-0.48409958578344</v>
      </c>
      <c r="K105">
        <f>(LN(H105)+LN(H125))/2-LN(K114*K115^5)</f>
        <v>-3.911749130290417</v>
      </c>
    </row>
    <row r="106" spans="1:11" ht="12.75">
      <c r="A106" t="s">
        <v>69</v>
      </c>
      <c r="B106">
        <f>B66*10000/B62</f>
        <v>2.923357206117593</v>
      </c>
      <c r="C106">
        <f>C66*10000/C62</f>
        <v>3.433541642367373</v>
      </c>
      <c r="D106">
        <f>D66*10000/D62</f>
        <v>3.69223811774818</v>
      </c>
      <c r="E106">
        <f>E66*10000/E62</f>
        <v>3.459011779317649</v>
      </c>
      <c r="F106">
        <f>F66*10000/F62</f>
        <v>13.661494061700814</v>
      </c>
      <c r="G106">
        <f>AVERAGE(C106:E106)</f>
        <v>3.5282638464777336</v>
      </c>
      <c r="H106">
        <f>STDEV(C106:E106)</f>
        <v>0.14257578054520947</v>
      </c>
      <c r="I106">
        <f>(B106*B4+C106*C4+D106*D4+E106*E4+F106*F4)/SUM(B4:F4)</f>
        <v>4.791863836209775</v>
      </c>
      <c r="K106">
        <f>(LN(H106)+LN(H126))/2-LN(K114*K115^6)</f>
        <v>-3.432501303186938</v>
      </c>
    </row>
    <row r="107" spans="1:11" ht="12.75">
      <c r="A107" t="s">
        <v>70</v>
      </c>
      <c r="B107">
        <f>B67*10000/B62</f>
        <v>0.10895999578452317</v>
      </c>
      <c r="C107">
        <f>C67*10000/C62</f>
        <v>0.5007519492443835</v>
      </c>
      <c r="D107">
        <f>D67*10000/D62</f>
        <v>0.0759242918780808</v>
      </c>
      <c r="E107">
        <f>E67*10000/E62</f>
        <v>0.3445762225812174</v>
      </c>
      <c r="F107">
        <f>F67*10000/F62</f>
        <v>-0.12691616120962146</v>
      </c>
      <c r="G107">
        <f>AVERAGE(C107:E107)</f>
        <v>0.3070841545678939</v>
      </c>
      <c r="H107">
        <f>STDEV(C107:E107)</f>
        <v>0.21488107405905238</v>
      </c>
      <c r="I107">
        <f>(B107*B4+C107*C4+D107*D4+E107*E4+F107*F4)/SUM(B4:F4)</f>
        <v>0.22053578658005848</v>
      </c>
      <c r="K107">
        <f>(LN(H107)+LN(H127))/2-LN(K114*K115^7)</f>
        <v>-3.446675533633545</v>
      </c>
    </row>
    <row r="108" spans="1:9" ht="12.75">
      <c r="A108" t="s">
        <v>71</v>
      </c>
      <c r="B108">
        <f>B68*10000/B62</f>
        <v>0.014928181628260814</v>
      </c>
      <c r="C108">
        <f>C68*10000/C62</f>
        <v>-0.20580540106801884</v>
      </c>
      <c r="D108">
        <f>D68*10000/D62</f>
        <v>-0.010808608508617886</v>
      </c>
      <c r="E108">
        <f>E68*10000/E62</f>
        <v>-0.08443094703473467</v>
      </c>
      <c r="F108">
        <f>F68*10000/F62</f>
        <v>-0.11922628086609861</v>
      </c>
      <c r="G108">
        <f>AVERAGE(C108:E108)</f>
        <v>-0.10034831887045714</v>
      </c>
      <c r="H108">
        <f>STDEV(C108:E108)</f>
        <v>0.09846806244529745</v>
      </c>
      <c r="I108">
        <f>(B108*B4+C108*C4+D108*D4+E108*E4+F108*F4)/SUM(B4:F4)</f>
        <v>-0.08617370878408194</v>
      </c>
    </row>
    <row r="109" spans="1:9" ht="12.75">
      <c r="A109" t="s">
        <v>72</v>
      </c>
      <c r="B109">
        <f>B69*10000/B62</f>
        <v>-0.1110258923400307</v>
      </c>
      <c r="C109">
        <f>C69*10000/C62</f>
        <v>-0.07646090582344009</v>
      </c>
      <c r="D109">
        <f>D69*10000/D62</f>
        <v>-0.057108277819684354</v>
      </c>
      <c r="E109">
        <f>E69*10000/E62</f>
        <v>-0.08700262995946238</v>
      </c>
      <c r="F109">
        <f>F69*10000/F62</f>
        <v>-0.09624744757353458</v>
      </c>
      <c r="G109">
        <f>AVERAGE(C109:E109)</f>
        <v>-0.07352393786752894</v>
      </c>
      <c r="H109">
        <f>STDEV(C109:E109)</f>
        <v>0.01516203838686609</v>
      </c>
      <c r="I109">
        <f>(B109*B4+C109*C4+D109*D4+E109*E4+F109*F4)/SUM(B4:F4)</f>
        <v>-0.08199076869895176</v>
      </c>
    </row>
    <row r="110" spans="1:11" ht="12.75">
      <c r="A110" t="s">
        <v>73</v>
      </c>
      <c r="B110">
        <f>B70*10000/B62</f>
        <v>-0.4134738008050186</v>
      </c>
      <c r="C110">
        <f>C70*10000/C62</f>
        <v>-0.12115972330461154</v>
      </c>
      <c r="D110">
        <f>D70*10000/D62</f>
        <v>-0.1283168149560647</v>
      </c>
      <c r="E110">
        <f>E70*10000/E62</f>
        <v>-0.14965285017144073</v>
      </c>
      <c r="F110">
        <f>F70*10000/F62</f>
        <v>-0.38601177035842765</v>
      </c>
      <c r="G110">
        <f>AVERAGE(C110:E110)</f>
        <v>-0.13304312947737232</v>
      </c>
      <c r="H110">
        <f>STDEV(C110:E110)</f>
        <v>0.014822891296169228</v>
      </c>
      <c r="I110">
        <f>(B110*B4+C110*C4+D110*D4+E110*E4+F110*F4)/SUM(B4:F4)</f>
        <v>-0.20740998116238402</v>
      </c>
      <c r="K110">
        <f>EXP(AVERAGE(K103:K107))</f>
        <v>0.022700600594653442</v>
      </c>
    </row>
    <row r="111" spans="1:9" ht="12.75">
      <c r="A111" t="s">
        <v>74</v>
      </c>
      <c r="B111">
        <f>B71*10000/B62</f>
        <v>0.005489938187286239</v>
      </c>
      <c r="C111">
        <f>C71*10000/C62</f>
        <v>0.018736047570744926</v>
      </c>
      <c r="D111">
        <f>D71*10000/D62</f>
        <v>-0.028245879931901037</v>
      </c>
      <c r="E111">
        <f>E71*10000/E62</f>
        <v>0.025569471315835188</v>
      </c>
      <c r="F111">
        <f>F71*10000/F62</f>
        <v>0.0016756931652876748</v>
      </c>
      <c r="G111">
        <f>AVERAGE(C111:E111)</f>
        <v>0.005353212984893025</v>
      </c>
      <c r="H111">
        <f>STDEV(C111:E111)</f>
        <v>0.02929758016702935</v>
      </c>
      <c r="I111">
        <f>(B111*B4+C111*C4+D111*D4+E111*E4+F111*F4)/SUM(B4:F4)</f>
        <v>0.004888228511037022</v>
      </c>
    </row>
    <row r="112" spans="1:9" ht="12.75">
      <c r="A112" t="s">
        <v>75</v>
      </c>
      <c r="B112">
        <f>B72*10000/B62</f>
        <v>-0.015447662964814944</v>
      </c>
      <c r="C112">
        <f>C72*10000/C62</f>
        <v>-0.002694349180439944</v>
      </c>
      <c r="D112">
        <f>D72*10000/D62</f>
        <v>-0.0010043343054717917</v>
      </c>
      <c r="E112">
        <f>E72*10000/E62</f>
        <v>0.0020452721261409257</v>
      </c>
      <c r="F112">
        <f>F72*10000/F62</f>
        <v>-0.02380723632794474</v>
      </c>
      <c r="G112">
        <f>AVERAGE(C112:E112)</f>
        <v>-0.0005511371199236033</v>
      </c>
      <c r="H112">
        <f>STDEV(C112:E112)</f>
        <v>0.002402091442720372</v>
      </c>
      <c r="I112">
        <f>(B112*B4+C112*C4+D112*D4+E112*E4+F112*F4)/SUM(B4:F4)</f>
        <v>-0.005810486521034081</v>
      </c>
    </row>
    <row r="113" spans="1:9" ht="12.75">
      <c r="A113" t="s">
        <v>76</v>
      </c>
      <c r="B113">
        <f>B73*10000/B62</f>
        <v>-0.006863724880330371</v>
      </c>
      <c r="C113">
        <f>C73*10000/C62</f>
        <v>-0.01286179812811878</v>
      </c>
      <c r="D113">
        <f>D73*10000/D62</f>
        <v>0.008060065379998314</v>
      </c>
      <c r="E113">
        <f>E73*10000/E62</f>
        <v>-0.0022015356493300083</v>
      </c>
      <c r="F113">
        <f>F73*10000/F62</f>
        <v>-0.01169664314923013</v>
      </c>
      <c r="G113">
        <f>AVERAGE(C113:E113)</f>
        <v>-0.002334422799150158</v>
      </c>
      <c r="H113">
        <f>STDEV(C113:E113)</f>
        <v>0.010461564768666822</v>
      </c>
      <c r="I113">
        <f>(B113*B4+C113*C4+D113*D4+E113*E4+F113*F4)/SUM(B4:F4)</f>
        <v>-0.004240455439286207</v>
      </c>
    </row>
    <row r="114" spans="1:11" ht="12.75">
      <c r="A114" t="s">
        <v>77</v>
      </c>
      <c r="B114">
        <f>B74*10000/B62</f>
        <v>-0.20706982558818762</v>
      </c>
      <c r="C114">
        <f>C74*10000/C62</f>
        <v>-0.20312468791461166</v>
      </c>
      <c r="D114">
        <f>D74*10000/D62</f>
        <v>-0.20952185303193518</v>
      </c>
      <c r="E114">
        <f>E74*10000/E62</f>
        <v>-0.20806018817590952</v>
      </c>
      <c r="F114">
        <f>F74*10000/F62</f>
        <v>-0.16326071817164794</v>
      </c>
      <c r="G114">
        <f>AVERAGE(C114:E114)</f>
        <v>-0.2069022430408188</v>
      </c>
      <c r="H114">
        <f>STDEV(C114:E114)</f>
        <v>0.0033520975651787958</v>
      </c>
      <c r="I114">
        <f>(B114*B4+C114*C4+D114*D4+E114*E4+F114*F4)/SUM(B4:F4)</f>
        <v>-0.20110664639729595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-0.0028137838171232426</v>
      </c>
      <c r="C115">
        <f>C75*10000/C62</f>
        <v>-0.005827327854186553</v>
      </c>
      <c r="D115">
        <f>D75*10000/D62</f>
        <v>-0.0022414324901239633</v>
      </c>
      <c r="E115">
        <f>E75*10000/E62</f>
        <v>-0.008280939082688763</v>
      </c>
      <c r="F115">
        <f>F75*10000/F62</f>
        <v>0.0049421437431927655</v>
      </c>
      <c r="G115">
        <f>AVERAGE(C115:E115)</f>
        <v>-0.00544989980899976</v>
      </c>
      <c r="H115">
        <f>STDEV(C115:E115)</f>
        <v>0.0030373917951720627</v>
      </c>
      <c r="I115">
        <f>(B115*B4+C115*C4+D115*D4+E115*E4+F115*F4)/SUM(B4:F4)</f>
        <v>-0.0036827614094427693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195.44631832773288</v>
      </c>
      <c r="C122">
        <f>C82*10000/C62</f>
        <v>89.4866126900368</v>
      </c>
      <c r="D122">
        <f>D82*10000/D62</f>
        <v>-11.527029225897609</v>
      </c>
      <c r="E122">
        <f>E82*10000/E62</f>
        <v>-96.39588026948815</v>
      </c>
      <c r="F122">
        <f>F82*10000/F62</f>
        <v>-178.88101678083297</v>
      </c>
      <c r="G122">
        <f>AVERAGE(C122:E122)</f>
        <v>-6.145432268449653</v>
      </c>
      <c r="H122">
        <f>STDEV(C122:E122)</f>
        <v>93.05802752353647</v>
      </c>
      <c r="I122">
        <f>(B122*B4+C122*C4+D122*D4+E122*E4+F122*F4)/SUM(B4:F4)</f>
        <v>0.023810795246272103</v>
      </c>
    </row>
    <row r="123" spans="1:9" ht="12.75">
      <c r="A123" t="s">
        <v>81</v>
      </c>
      <c r="B123">
        <f>B83*10000/B62</f>
        <v>3.088264230483209</v>
      </c>
      <c r="C123">
        <f>C83*10000/C62</f>
        <v>1.4170593321179397</v>
      </c>
      <c r="D123">
        <f>D83*10000/D62</f>
        <v>0.07822272263134679</v>
      </c>
      <c r="E123">
        <f>E83*10000/E62</f>
        <v>-1.7223329694264358</v>
      </c>
      <c r="F123">
        <f>F83*10000/F62</f>
        <v>1.2740495096628626</v>
      </c>
      <c r="G123">
        <f>AVERAGE(C123:E123)</f>
        <v>-0.07568363822571644</v>
      </c>
      <c r="H123">
        <f>STDEV(C123:E123)</f>
        <v>1.5753448453221983</v>
      </c>
      <c r="I123">
        <f>(B123*B4+C123*C4+D123*D4+E123*E4+F123*F4)/SUM(B4:F4)</f>
        <v>0.5626041338500305</v>
      </c>
    </row>
    <row r="124" spans="1:9" ht="12.75">
      <c r="A124" t="s">
        <v>82</v>
      </c>
      <c r="B124">
        <f>B84*10000/B62</f>
        <v>-2.6553552179110653</v>
      </c>
      <c r="C124">
        <f>C84*10000/C62</f>
        <v>-2.1707267457610495</v>
      </c>
      <c r="D124">
        <f>D84*10000/D62</f>
        <v>-5.2489437538796375</v>
      </c>
      <c r="E124">
        <f>E84*10000/E62</f>
        <v>-3.0327113717632486</v>
      </c>
      <c r="F124">
        <f>F84*10000/F62</f>
        <v>-3.419881964410201</v>
      </c>
      <c r="G124">
        <f>AVERAGE(C124:E124)</f>
        <v>-3.484127290467979</v>
      </c>
      <c r="H124">
        <f>STDEV(C124:E124)</f>
        <v>1.587982127107437</v>
      </c>
      <c r="I124">
        <f>(B124*B4+C124*C4+D124*D4+E124*E4+F124*F4)/SUM(B4:F4)</f>
        <v>-3.3552238277788944</v>
      </c>
    </row>
    <row r="125" spans="1:9" ht="12.75">
      <c r="A125" t="s">
        <v>83</v>
      </c>
      <c r="B125">
        <f>B85*10000/B62</f>
        <v>0.7015335744995914</v>
      </c>
      <c r="C125">
        <f>C85*10000/C62</f>
        <v>0.9223755708746095</v>
      </c>
      <c r="D125">
        <f>D85*10000/D62</f>
        <v>0.39378620427928257</v>
      </c>
      <c r="E125">
        <f>E85*10000/E62</f>
        <v>0.3465388129028515</v>
      </c>
      <c r="F125">
        <f>F85*10000/F62</f>
        <v>-1.2923116836696207</v>
      </c>
      <c r="G125">
        <f>AVERAGE(C125:E125)</f>
        <v>0.5542335293522479</v>
      </c>
      <c r="H125">
        <f>STDEV(C125:E125)</f>
        <v>0.319694386954414</v>
      </c>
      <c r="I125">
        <f>(B125*B4+C125*C4+D125*D4+E125*E4+F125*F4)/SUM(B4:F4)</f>
        <v>0.3293455474879836</v>
      </c>
    </row>
    <row r="126" spans="1:9" ht="12.75">
      <c r="A126" t="s">
        <v>84</v>
      </c>
      <c r="B126">
        <f>B86*10000/B62</f>
        <v>0.40144663559551463</v>
      </c>
      <c r="C126">
        <f>C86*10000/C62</f>
        <v>-0.3228806225109408</v>
      </c>
      <c r="D126">
        <f>D86*10000/D62</f>
        <v>0.3847901869980701</v>
      </c>
      <c r="E126">
        <f>E86*10000/E62</f>
        <v>0.6247559048774028</v>
      </c>
      <c r="F126">
        <f>F86*10000/F62</f>
        <v>1.4679283403834877</v>
      </c>
      <c r="G126">
        <f>AVERAGE(C126:E126)</f>
        <v>0.2288884897881774</v>
      </c>
      <c r="H126">
        <f>STDEV(C126:E126)</f>
        <v>0.4926791566576097</v>
      </c>
      <c r="I126">
        <f>(B126*B4+C126*C4+D126*D4+E126*E4+F126*F4)/SUM(B4:F4)</f>
        <v>0.41912238918447803</v>
      </c>
    </row>
    <row r="127" spans="1:9" ht="12.75">
      <c r="A127" t="s">
        <v>85</v>
      </c>
      <c r="B127">
        <f>B87*10000/B62</f>
        <v>0.14280267812074254</v>
      </c>
      <c r="C127">
        <f>C87*10000/C62</f>
        <v>0.1446157001836608</v>
      </c>
      <c r="D127">
        <f>D87*10000/D62</f>
        <v>0.0430822340646376</v>
      </c>
      <c r="E127">
        <f>E87*10000/E62</f>
        <v>-0.05009466700181211</v>
      </c>
      <c r="F127">
        <f>F87*10000/F62</f>
        <v>-0.4359141285268269</v>
      </c>
      <c r="G127">
        <f>AVERAGE(C127:E127)</f>
        <v>0.04586775574882876</v>
      </c>
      <c r="H127">
        <f>STDEV(C127:E127)</f>
        <v>0.09738506620968765</v>
      </c>
      <c r="I127">
        <f>(B127*B4+C127*C4+D127*D4+E127*E4+F127*F4)/SUM(B4:F4)</f>
        <v>-0.004338923704448638</v>
      </c>
    </row>
    <row r="128" spans="1:9" ht="12.75">
      <c r="A128" t="s">
        <v>86</v>
      </c>
      <c r="B128">
        <f>B88*10000/B62</f>
        <v>-0.4478343446893739</v>
      </c>
      <c r="C128">
        <f>C88*10000/C62</f>
        <v>-0.23969425933034558</v>
      </c>
      <c r="D128">
        <f>D88*10000/D62</f>
        <v>-0.410096453267208</v>
      </c>
      <c r="E128">
        <f>E88*10000/E62</f>
        <v>-0.41495222986674224</v>
      </c>
      <c r="F128">
        <f>F88*10000/F62</f>
        <v>-0.36768525842982697</v>
      </c>
      <c r="G128">
        <f>AVERAGE(C128:E128)</f>
        <v>-0.35491431415476526</v>
      </c>
      <c r="H128">
        <f>STDEV(C128:E128)</f>
        <v>0.09981302729054393</v>
      </c>
      <c r="I128">
        <f>(B128*B4+C128*C4+D128*D4+E128*E4+F128*F4)/SUM(B4:F4)</f>
        <v>-0.3700773162536133</v>
      </c>
    </row>
    <row r="129" spans="1:9" ht="12.75">
      <c r="A129" t="s">
        <v>87</v>
      </c>
      <c r="B129">
        <f>B89*10000/B62</f>
        <v>0.07598718119984155</v>
      </c>
      <c r="C129">
        <f>C89*10000/C62</f>
        <v>0.0026835474819755477</v>
      </c>
      <c r="D129">
        <f>D89*10000/D62</f>
        <v>0.01810838832126258</v>
      </c>
      <c r="E129">
        <f>E89*10000/E62</f>
        <v>0.0029267028724167315</v>
      </c>
      <c r="F129">
        <f>F89*10000/F62</f>
        <v>-0.1208744417656519</v>
      </c>
      <c r="G129">
        <f>AVERAGE(C129:E129)</f>
        <v>0.007906212891884952</v>
      </c>
      <c r="H129">
        <f>STDEV(C129:E129)</f>
        <v>0.008836179533872236</v>
      </c>
      <c r="I129">
        <f>(B129*B4+C129*C4+D129*D4+E129*E4+F129*F4)/SUM(B4:F4)</f>
        <v>0.0005959066236087015</v>
      </c>
    </row>
    <row r="130" spans="1:9" ht="12.75">
      <c r="A130" t="s">
        <v>88</v>
      </c>
      <c r="B130">
        <f>B90*10000/B62</f>
        <v>-0.08012726889900341</v>
      </c>
      <c r="C130">
        <f>C90*10000/C62</f>
        <v>-0.03800562993756414</v>
      </c>
      <c r="D130">
        <f>D90*10000/D62</f>
        <v>0.03923432152138206</v>
      </c>
      <c r="E130">
        <f>E90*10000/E62</f>
        <v>0.1611487326665491</v>
      </c>
      <c r="F130">
        <f>F90*10000/F62</f>
        <v>0.2974731521080197</v>
      </c>
      <c r="G130">
        <f>AVERAGE(C130:E130)</f>
        <v>0.05412580808345568</v>
      </c>
      <c r="H130">
        <f>STDEV(C130:E130)</f>
        <v>0.10040882588240922</v>
      </c>
      <c r="I130">
        <f>(B130*B4+C130*C4+D130*D4+E130*E4+F130*F4)/SUM(B4:F4)</f>
        <v>0.06713307359752434</v>
      </c>
    </row>
    <row r="131" spans="1:9" ht="12.75">
      <c r="A131" t="s">
        <v>89</v>
      </c>
      <c r="B131">
        <f>B91*10000/B62</f>
        <v>0.0027439633508963427</v>
      </c>
      <c r="C131">
        <f>C91*10000/C62</f>
        <v>0.014297868287381098</v>
      </c>
      <c r="D131">
        <f>D91*10000/D62</f>
        <v>-0.013844106809417198</v>
      </c>
      <c r="E131">
        <f>E91*10000/E62</f>
        <v>0.014926545562442233</v>
      </c>
      <c r="F131">
        <f>F91*10000/F62</f>
        <v>-0.029885766464240814</v>
      </c>
      <c r="G131">
        <f>AVERAGE(C131:E131)</f>
        <v>0.005126769013468711</v>
      </c>
      <c r="H131">
        <f>STDEV(C131:E131)</f>
        <v>0.016432267217111655</v>
      </c>
      <c r="I131">
        <f>(B131*B4+C131*C4+D131*D4+E131*E4+F131*F4)/SUM(B4:F4)</f>
        <v>0.00011564751950444573</v>
      </c>
    </row>
    <row r="132" spans="1:9" ht="12.75">
      <c r="A132" t="s">
        <v>90</v>
      </c>
      <c r="B132">
        <f>B92*10000/B62</f>
        <v>-0.02486515523543202</v>
      </c>
      <c r="C132">
        <f>C92*10000/C62</f>
        <v>-0.03211660154570116</v>
      </c>
      <c r="D132">
        <f>D92*10000/D62</f>
        <v>-0.011525448673859757</v>
      </c>
      <c r="E132">
        <f>E92*10000/E62</f>
        <v>-0.046787266475836774</v>
      </c>
      <c r="F132">
        <f>F92*10000/F62</f>
        <v>0.0031553880624996576</v>
      </c>
      <c r="G132">
        <f>AVERAGE(C132:E132)</f>
        <v>-0.030143105565132566</v>
      </c>
      <c r="H132">
        <f>STDEV(C132:E132)</f>
        <v>0.01771355310105644</v>
      </c>
      <c r="I132">
        <f>(B132*B4+C132*C4+D132*D4+E132*E4+F132*F4)/SUM(B4:F4)</f>
        <v>-0.024941467213042235</v>
      </c>
    </row>
    <row r="133" spans="1:9" ht="12.75">
      <c r="A133" t="s">
        <v>91</v>
      </c>
      <c r="B133">
        <f>B93*10000/B62</f>
        <v>0.04632614239163698</v>
      </c>
      <c r="C133">
        <f>C93*10000/C62</f>
        <v>0.04425986026970316</v>
      </c>
      <c r="D133">
        <f>D93*10000/D62</f>
        <v>0.045024690433738274</v>
      </c>
      <c r="E133">
        <f>E93*10000/E62</f>
        <v>0.04565758962981919</v>
      </c>
      <c r="F133">
        <f>F93*10000/F62</f>
        <v>0.01732131525709057</v>
      </c>
      <c r="G133">
        <f>AVERAGE(C133:E133)</f>
        <v>0.04498071344442021</v>
      </c>
      <c r="H133">
        <f>STDEV(C133:E133)</f>
        <v>0.0006999016521803113</v>
      </c>
      <c r="I133">
        <f>(B133*B4+C133*C4+D133*D4+E133*E4+F133*F4)/SUM(B4:F4)</f>
        <v>0.041487298270248586</v>
      </c>
    </row>
    <row r="134" spans="1:9" ht="12.75">
      <c r="A134" t="s">
        <v>92</v>
      </c>
      <c r="B134">
        <f>B94*10000/B62</f>
        <v>-0.044178422700747094</v>
      </c>
      <c r="C134">
        <f>C94*10000/C62</f>
        <v>-0.02015067079834002</v>
      </c>
      <c r="D134">
        <f>D94*10000/D62</f>
        <v>0.0034972917590027305</v>
      </c>
      <c r="E134">
        <f>E94*10000/E62</f>
        <v>0.019249369244250778</v>
      </c>
      <c r="F134">
        <f>F94*10000/F62</f>
        <v>-0.013293942481129523</v>
      </c>
      <c r="G134">
        <f>AVERAGE(C134:E134)</f>
        <v>0.0008653300683044962</v>
      </c>
      <c r="H134">
        <f>STDEV(C134:E134)</f>
        <v>0.01983144486908145</v>
      </c>
      <c r="I134">
        <f>(B134*B4+C134*C4+D134*D4+E134*E4+F134*F4)/SUM(B4:F4)</f>
        <v>-0.007548379897401671</v>
      </c>
    </row>
    <row r="135" spans="1:9" ht="12.75">
      <c r="A135" t="s">
        <v>93</v>
      </c>
      <c r="B135">
        <f>B95*10000/B62</f>
        <v>-5.382795128211933E-05</v>
      </c>
      <c r="C135">
        <f>C95*10000/C62</f>
        <v>-0.0018294306402834573</v>
      </c>
      <c r="D135">
        <f>D95*10000/D62</f>
        <v>-0.00045803071754478873</v>
      </c>
      <c r="E135">
        <f>E95*10000/E62</f>
        <v>0.002413477858300509</v>
      </c>
      <c r="F135">
        <f>F95*10000/F62</f>
        <v>0.0044636453793567964</v>
      </c>
      <c r="G135">
        <f>AVERAGE(C135:E135)</f>
        <v>4.200550015742103E-05</v>
      </c>
      <c r="H135">
        <f>STDEV(C135:E135)</f>
        <v>0.0021652009828418838</v>
      </c>
      <c r="I135">
        <f>(B135*B4+C135*C4+D135*D4+E135*E4+F135*F4)/SUM(B4:F4)</f>
        <v>0.0006179638854167419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2004-05-13T09:08:47Z</cp:lastPrinted>
  <dcterms:created xsi:type="dcterms:W3CDTF">2004-05-13T09:08:47Z</dcterms:created>
  <dcterms:modified xsi:type="dcterms:W3CDTF">2004-05-13T10:14:49Z</dcterms:modified>
  <cp:category/>
  <cp:version/>
  <cp:contentType/>
  <cp:contentStatus/>
</cp:coreProperties>
</file>