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<sst xmlns="http://schemas.openxmlformats.org/spreadsheetml/2006/main" count="204" uniqueCount="98">
  <si>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18/05/2004       11:04:36</t>
  </si>
  <si>
    <t>LISSNER</t>
  </si>
  <si>
    <t>HCMQAP243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</si>
  <si>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</si>
  <si>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</si>
  <si>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</si>
  <si>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</si>
  <si>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</si>
  <si>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</si>
  <si>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</si>
  <si>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</si>
  <si>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</si>
  <si>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</si>
  <si>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</si>
  <si>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</si>
  <si>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</si>
  <si>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</si>
  <si>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</si>
  <si>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</si>
  <si>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</si>
  <si>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</si>
  <si>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</si>
  <si>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</si>
  <si>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</si>
  <si>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</si>
  <si>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</si>
  <si>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</si>
  <si>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</si>
  <si>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</si>
  <si>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</si>
  <si>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</si>
  <si>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a3!</t>
  </si>
  <si>
    <t>a4</t>
  </si>
  <si>
    <t>a5!</t>
  </si>
  <si>
    <t>a6*!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</si>
  <si>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</si>
  <si>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</si>
  <si>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</si>
  <si>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</si>
  <si>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</si>
  <si>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</si>
  <si>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</si>
  <si>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</si>
  <si>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</si>
  <si>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</si>
  <si>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</si>
  <si>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</si>
  <si>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-0.003762*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</si>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</sst>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9611829"/>
        <c:axId val="42288734"/>
      </c:lineChart>
      <c:catAx>
        <c:axId val="19611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288734"/>
        <c:crosses val="autoZero"/>
        <c:auto val="1"/>
        <c:lblOffset val="100"/>
        <c:noMultiLvlLbl val="0"/>
      </c:catAx>
      <c:valAx>
        <c:axId val="4228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96118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-0.003765</v>
      </c>
      <c r="D4" s="13">
        <v>-0.003762</v>
      </c>
      <c r="E4" s="13">
        <v>-0.003761</v>
      </c>
      <c r="F4" s="24">
        <v>-0.002088</v>
      </c>
      <c r="G4" s="34">
        <v>-0.011725</v>
      </c>
    </row>
    <row r="5" spans="1:7" ht="12.75" thickBot="1">
      <c r="A5" s="44" t="s">
        <v>13</v>
      </c>
      <c r="B5" s="45">
        <v>3.637359</v>
      </c>
      <c r="C5" s="46">
        <v>1.165606</v>
      </c>
      <c r="D5" s="46">
        <v>-1.083249</v>
      </c>
      <c r="E5" s="46">
        <v>-1.221851</v>
      </c>
      <c r="F5" s="47">
        <v>-1.912304</v>
      </c>
      <c r="G5" s="48">
        <v>6.135511</v>
      </c>
    </row>
    <row r="6" spans="1:7" ht="12.75" thickTop="1">
      <c r="A6" s="6" t="s">
        <v>14</v>
      </c>
      <c r="B6" s="39">
        <v>62.20846</v>
      </c>
      <c r="C6" s="40">
        <v>11.71309</v>
      </c>
      <c r="D6" s="40">
        <v>-2.088453</v>
      </c>
      <c r="E6" s="40">
        <v>-21.96204</v>
      </c>
      <c r="F6" s="41">
        <v>-45.12551</v>
      </c>
      <c r="G6" s="42">
        <v>0.0004397572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2.528608</v>
      </c>
      <c r="C8" s="14">
        <v>-0.9435137</v>
      </c>
      <c r="D8" s="14">
        <v>-2.86085</v>
      </c>
      <c r="E8" s="14">
        <v>-0.009390472</v>
      </c>
      <c r="F8" s="25">
        <v>-5.053035</v>
      </c>
      <c r="G8" s="35">
        <v>-1.227135</v>
      </c>
    </row>
    <row r="9" spans="1:7" ht="12">
      <c r="A9" s="20" t="s">
        <v>17</v>
      </c>
      <c r="B9" s="29">
        <v>0.5120105</v>
      </c>
      <c r="C9" s="14">
        <v>-1.129514</v>
      </c>
      <c r="D9" s="14">
        <v>-0.9286172</v>
      </c>
      <c r="E9" s="14">
        <v>0.03409772</v>
      </c>
      <c r="F9" s="25">
        <v>-0.8705209</v>
      </c>
      <c r="G9" s="49">
        <v>-0.5293797</v>
      </c>
    </row>
    <row r="10" spans="1:7" ht="12">
      <c r="A10" s="20" t="s">
        <v>18</v>
      </c>
      <c r="B10" s="29">
        <v>-0.03813685</v>
      </c>
      <c r="C10" s="14">
        <v>0.6453606</v>
      </c>
      <c r="D10" s="14">
        <v>0.943078</v>
      </c>
      <c r="E10" s="14">
        <v>-0.02058604</v>
      </c>
      <c r="F10" s="25">
        <v>-0.5406386</v>
      </c>
      <c r="G10" s="35">
        <v>0.2995954</v>
      </c>
    </row>
    <row r="11" spans="1:7" ht="12">
      <c r="A11" s="21" t="s">
        <v>19</v>
      </c>
      <c r="B11" s="31">
        <v>1.954901</v>
      </c>
      <c r="C11" s="16">
        <v>0.6644256</v>
      </c>
      <c r="D11" s="16">
        <v>0.5793794</v>
      </c>
      <c r="E11" s="16">
        <v>0.4932066</v>
      </c>
      <c r="F11" s="27">
        <v>12.8388</v>
      </c>
      <c r="G11" s="37">
        <v>2.415311</v>
      </c>
    </row>
    <row r="12" spans="1:7" ht="12">
      <c r="A12" s="20" t="s">
        <v>20</v>
      </c>
      <c r="B12" s="29">
        <v>0.003233693</v>
      </c>
      <c r="C12" s="14">
        <v>-0.175272</v>
      </c>
      <c r="D12" s="14">
        <v>-0.255587</v>
      </c>
      <c r="E12" s="14">
        <v>-0.2438424</v>
      </c>
      <c r="F12" s="25">
        <v>0.08791179</v>
      </c>
      <c r="G12" s="35">
        <v>-0.1501412</v>
      </c>
    </row>
    <row r="13" spans="1:7" ht="12">
      <c r="A13" s="20" t="s">
        <v>21</v>
      </c>
      <c r="B13" s="29">
        <v>0.1741277</v>
      </c>
      <c r="C13" s="14">
        <v>-0.1913738</v>
      </c>
      <c r="D13" s="14">
        <v>-0.01859146</v>
      </c>
      <c r="E13" s="14">
        <v>0.2622799</v>
      </c>
      <c r="F13" s="25">
        <v>-0.1308462</v>
      </c>
      <c r="G13" s="35">
        <v>0.02023457</v>
      </c>
    </row>
    <row r="14" spans="1:7" ht="12">
      <c r="A14" s="20" t="s">
        <v>22</v>
      </c>
      <c r="B14" s="29">
        <v>0.03853431</v>
      </c>
      <c r="C14" s="14">
        <v>-0.09764116</v>
      </c>
      <c r="D14" s="14">
        <v>0.04651688</v>
      </c>
      <c r="E14" s="14">
        <v>0.02766908</v>
      </c>
      <c r="F14" s="25">
        <v>0.08097384</v>
      </c>
      <c r="G14" s="35">
        <v>0.01071894</v>
      </c>
    </row>
    <row r="15" spans="1:7" ht="12">
      <c r="A15" s="21" t="s">
        <v>23</v>
      </c>
      <c r="B15" s="31">
        <v>-0.2532302</v>
      </c>
      <c r="C15" s="16">
        <v>-0.02330715</v>
      </c>
      <c r="D15" s="16">
        <v>0.06014627</v>
      </c>
      <c r="E15" s="16">
        <v>0.007551309</v>
      </c>
      <c r="F15" s="27">
        <v>-0.2254481</v>
      </c>
      <c r="G15" s="37">
        <v>-0.05604619</v>
      </c>
    </row>
    <row r="16" spans="1:7" ht="12">
      <c r="A16" s="20" t="s">
        <v>24</v>
      </c>
      <c r="B16" s="29">
        <v>-0.04446708</v>
      </c>
      <c r="C16" s="14">
        <v>-0.001722389</v>
      </c>
      <c r="D16" s="14">
        <v>-0.01894777</v>
      </c>
      <c r="E16" s="14">
        <v>-0.03953573</v>
      </c>
      <c r="F16" s="25">
        <v>-0.02923749</v>
      </c>
      <c r="G16" s="35">
        <v>-0.02481609</v>
      </c>
    </row>
    <row r="17" spans="1:7" ht="12">
      <c r="A17" s="20" t="s">
        <v>25</v>
      </c>
      <c r="B17" s="29">
        <v>-0.01025998</v>
      </c>
      <c r="C17" s="14">
        <v>0.007936359</v>
      </c>
      <c r="D17" s="14">
        <v>-0.002589877</v>
      </c>
      <c r="E17" s="14">
        <v>-0.0241462</v>
      </c>
      <c r="F17" s="25">
        <v>-0.01566472</v>
      </c>
      <c r="G17" s="35">
        <v>-0.008095205</v>
      </c>
    </row>
    <row r="18" spans="1:7" ht="12">
      <c r="A18" s="20" t="s">
        <v>26</v>
      </c>
      <c r="B18" s="29">
        <v>0.008691141</v>
      </c>
      <c r="C18" s="14">
        <v>0.0182934</v>
      </c>
      <c r="D18" s="14">
        <v>0.0305984</v>
      </c>
      <c r="E18" s="14">
        <v>0.03307576</v>
      </c>
      <c r="F18" s="25">
        <v>0.01151707</v>
      </c>
      <c r="G18" s="35">
        <v>0.02251418</v>
      </c>
    </row>
    <row r="19" spans="1:7" ht="12">
      <c r="A19" s="21" t="s">
        <v>27</v>
      </c>
      <c r="B19" s="31">
        <v>-0.2212541</v>
      </c>
      <c r="C19" s="16">
        <v>-0.2170716</v>
      </c>
      <c r="D19" s="16">
        <v>-0.2183278</v>
      </c>
      <c r="E19" s="16">
        <v>-0.2088796</v>
      </c>
      <c r="F19" s="27">
        <v>-0.1629739</v>
      </c>
      <c r="G19" s="37">
        <v>-0.2087825</v>
      </c>
    </row>
    <row r="20" spans="1:7" ht="12.75" thickBot="1">
      <c r="A20" s="44" t="s">
        <v>28</v>
      </c>
      <c r="B20" s="45">
        <v>5.275077E-05</v>
      </c>
      <c r="C20" s="46">
        <v>-0.002757818</v>
      </c>
      <c r="D20" s="46">
        <v>-0.002190357</v>
      </c>
      <c r="E20" s="46">
        <v>0.0001991083</v>
      </c>
      <c r="F20" s="47">
        <v>-0.00341912</v>
      </c>
      <c r="G20" s="48">
        <v>-0.001592338</v>
      </c>
    </row>
    <row r="21" spans="1:7" ht="12.75" thickTop="1">
      <c r="A21" s="6" t="s">
        <v>29</v>
      </c>
      <c r="B21" s="39">
        <v>-124.7525</v>
      </c>
      <c r="C21" s="40">
        <v>94.31774</v>
      </c>
      <c r="D21" s="40">
        <v>135.4916</v>
      </c>
      <c r="E21" s="40">
        <v>-43.84332</v>
      </c>
      <c r="F21" s="41">
        <v>-200.1351</v>
      </c>
      <c r="G21" s="43">
        <v>-0.001774767</v>
      </c>
    </row>
    <row r="22" spans="1:7" ht="12">
      <c r="A22" s="20" t="s">
        <v>30</v>
      </c>
      <c r="B22" s="29">
        <v>72.74847</v>
      </c>
      <c r="C22" s="14">
        <v>23.31216</v>
      </c>
      <c r="D22" s="14">
        <v>-21.66501</v>
      </c>
      <c r="E22" s="14">
        <v>-24.43707</v>
      </c>
      <c r="F22" s="25">
        <v>-38.24626</v>
      </c>
      <c r="G22" s="36">
        <v>0</v>
      </c>
    </row>
    <row r="23" spans="1:7" ht="12">
      <c r="A23" s="20" t="s">
        <v>31</v>
      </c>
      <c r="B23" s="50">
        <v>-2.063193</v>
      </c>
      <c r="C23" s="51">
        <v>6.07218</v>
      </c>
      <c r="D23" s="51">
        <v>3.380108</v>
      </c>
      <c r="E23" s="51">
        <v>1.328426</v>
      </c>
      <c r="F23" s="52">
        <v>6.856134</v>
      </c>
      <c r="G23" s="35">
        <v>3.212225</v>
      </c>
    </row>
    <row r="24" spans="1:7" ht="12">
      <c r="A24" s="20" t="s">
        <v>32</v>
      </c>
      <c r="B24" s="29">
        <v>-2.711401</v>
      </c>
      <c r="C24" s="14">
        <v>-2.212633</v>
      </c>
      <c r="D24" s="14">
        <v>-3.312466</v>
      </c>
      <c r="E24" s="14">
        <v>-4.273116</v>
      </c>
      <c r="F24" s="25">
        <v>-4.907823</v>
      </c>
      <c r="G24" s="35">
        <v>-3.40492</v>
      </c>
    </row>
    <row r="25" spans="1:7" ht="12">
      <c r="A25" s="20" t="s">
        <v>33</v>
      </c>
      <c r="B25" s="50">
        <v>-0.6509063</v>
      </c>
      <c r="C25" s="51">
        <v>2.484134</v>
      </c>
      <c r="D25" s="51">
        <v>1.275855</v>
      </c>
      <c r="E25" s="51">
        <v>0.7078342</v>
      </c>
      <c r="F25" s="52">
        <v>-2.393529</v>
      </c>
      <c r="G25" s="35">
        <v>0.6615567</v>
      </c>
    </row>
    <row r="26" spans="1:7" ht="12">
      <c r="A26" s="21" t="s">
        <v>34</v>
      </c>
      <c r="B26" s="54">
        <v>1.917508</v>
      </c>
      <c r="C26" s="55">
        <v>2.173385</v>
      </c>
      <c r="D26" s="55">
        <v>1.218225</v>
      </c>
      <c r="E26" s="55">
        <v>0.9393017</v>
      </c>
      <c r="F26" s="56">
        <v>1.959329</v>
      </c>
      <c r="G26" s="53">
        <v>1.581227</v>
      </c>
    </row>
    <row r="27" spans="1:7" ht="12">
      <c r="A27" s="20" t="s">
        <v>35</v>
      </c>
      <c r="B27" s="29">
        <v>0.139315</v>
      </c>
      <c r="C27" s="14">
        <v>0.5931699</v>
      </c>
      <c r="D27" s="14">
        <v>0.2879129</v>
      </c>
      <c r="E27" s="14">
        <v>0.07102672</v>
      </c>
      <c r="F27" s="25">
        <v>0.373294</v>
      </c>
      <c r="G27" s="35">
        <v>0.2991637</v>
      </c>
    </row>
    <row r="28" spans="1:7" ht="12">
      <c r="A28" s="20" t="s">
        <v>36</v>
      </c>
      <c r="B28" s="29">
        <v>-0.07084608</v>
      </c>
      <c r="C28" s="14">
        <v>-0.04848095</v>
      </c>
      <c r="D28" s="14">
        <v>-0.2407752</v>
      </c>
      <c r="E28" s="14">
        <v>-0.3483369</v>
      </c>
      <c r="F28" s="25">
        <v>-0.2636181</v>
      </c>
      <c r="G28" s="35">
        <v>-0.1988347</v>
      </c>
    </row>
    <row r="29" spans="1:7" ht="12">
      <c r="A29" s="20" t="s">
        <v>37</v>
      </c>
      <c r="B29" s="29">
        <v>0.01488534</v>
      </c>
      <c r="C29" s="14">
        <v>0.1532897</v>
      </c>
      <c r="D29" s="14">
        <v>0.1558294</v>
      </c>
      <c r="E29" s="14">
        <v>0.08463724</v>
      </c>
      <c r="F29" s="25">
        <v>0.08726924</v>
      </c>
      <c r="G29" s="35">
        <v>0.1085642</v>
      </c>
    </row>
    <row r="30" spans="1:7" ht="12">
      <c r="A30" s="21" t="s">
        <v>38</v>
      </c>
      <c r="B30" s="31">
        <v>0.1569101</v>
      </c>
      <c r="C30" s="16">
        <v>0.206835</v>
      </c>
      <c r="D30" s="16">
        <v>0.1709151</v>
      </c>
      <c r="E30" s="16">
        <v>0.07434075</v>
      </c>
      <c r="F30" s="27">
        <v>0.2745324</v>
      </c>
      <c r="G30" s="37">
        <v>0.1681478</v>
      </c>
    </row>
    <row r="31" spans="1:7" ht="12">
      <c r="A31" s="20" t="s">
        <v>39</v>
      </c>
      <c r="B31" s="29">
        <v>0.0243899</v>
      </c>
      <c r="C31" s="14">
        <v>-0.01694394</v>
      </c>
      <c r="D31" s="14">
        <v>0.02592784</v>
      </c>
      <c r="E31" s="14">
        <v>0.02122103</v>
      </c>
      <c r="F31" s="25">
        <v>0.04631703</v>
      </c>
      <c r="G31" s="35">
        <v>0.0169733</v>
      </c>
    </row>
    <row r="32" spans="1:7" ht="12">
      <c r="A32" s="20" t="s">
        <v>40</v>
      </c>
      <c r="B32" s="29">
        <v>0.02728019</v>
      </c>
      <c r="C32" s="14">
        <v>-0.001009083</v>
      </c>
      <c r="D32" s="14">
        <v>-0.007154888</v>
      </c>
      <c r="E32" s="14">
        <v>-0.01429439</v>
      </c>
      <c r="F32" s="25">
        <v>-0.01164936</v>
      </c>
      <c r="G32" s="35">
        <v>-0.003015446</v>
      </c>
    </row>
    <row r="33" spans="1:7" ht="12">
      <c r="A33" s="20" t="s">
        <v>41</v>
      </c>
      <c r="B33" s="29">
        <v>0.09302966</v>
      </c>
      <c r="C33" s="14">
        <v>0.02602295</v>
      </c>
      <c r="D33" s="14">
        <v>0.01742196</v>
      </c>
      <c r="E33" s="14">
        <v>0.05314457</v>
      </c>
      <c r="F33" s="25">
        <v>0.0842381</v>
      </c>
      <c r="G33" s="35">
        <v>0.04793923</v>
      </c>
    </row>
    <row r="34" spans="1:7" ht="12">
      <c r="A34" s="21" t="s">
        <v>42</v>
      </c>
      <c r="B34" s="31">
        <v>-0.01208062</v>
      </c>
      <c r="C34" s="16">
        <v>0.002415629</v>
      </c>
      <c r="D34" s="16">
        <v>0.01015918</v>
      </c>
      <c r="E34" s="16">
        <v>-0.0003157334</v>
      </c>
      <c r="F34" s="27">
        <v>-0.03134503</v>
      </c>
      <c r="G34" s="37">
        <v>-0.002993051</v>
      </c>
    </row>
    <row r="35" spans="1:7" ht="12.75" thickBot="1">
      <c r="A35" s="22" t="s">
        <v>43</v>
      </c>
      <c r="B35" s="32">
        <v>-0.001390281</v>
      </c>
      <c r="C35" s="17">
        <v>0.0007142218</v>
      </c>
      <c r="D35" s="17">
        <v>0.005938241</v>
      </c>
      <c r="E35" s="17">
        <v>0.008432842</v>
      </c>
      <c r="F35" s="28">
        <v>0.004061229</v>
      </c>
      <c r="G35" s="38">
        <v>0.003970345</v>
      </c>
    </row>
    <row r="36" spans="1:7" ht="12">
      <c r="A36" s="4" t="s">
        <v>44</v>
      </c>
      <c r="B36" s="3">
        <v>22.37549</v>
      </c>
      <c r="C36" s="3">
        <v>22.37854</v>
      </c>
      <c r="D36" s="3">
        <v>22.39075</v>
      </c>
      <c r="E36" s="3">
        <v>22.39685</v>
      </c>
      <c r="F36" s="3">
        <v>22.40906</v>
      </c>
      <c r="G36" s="3"/>
    </row>
    <row r="37" spans="1:6" ht="12">
      <c r="A37" s="4" t="s">
        <v>45</v>
      </c>
      <c r="B37" s="2">
        <v>0.3519694</v>
      </c>
      <c r="C37" s="2">
        <v>0.3336589</v>
      </c>
      <c r="D37" s="2">
        <v>0.3270467</v>
      </c>
      <c r="E37" s="2">
        <v>0.3224691</v>
      </c>
      <c r="F37" s="2">
        <v>0.3214518</v>
      </c>
    </row>
    <row r="38" spans="1:7" ht="12">
      <c r="A38" s="4" t="s">
        <v>53</v>
      </c>
      <c r="B38" s="2">
        <v>-0.000104206</v>
      </c>
      <c r="C38" s="2">
        <v>-2.028594E-05</v>
      </c>
      <c r="D38" s="2">
        <v>0</v>
      </c>
      <c r="E38" s="2">
        <v>3.71531E-05</v>
      </c>
      <c r="F38" s="2">
        <v>7.541101E-05</v>
      </c>
      <c r="G38" s="2">
        <v>0.0002175157</v>
      </c>
    </row>
    <row r="39" spans="1:7" ht="12.75" thickBot="1">
      <c r="A39" s="4" t="s">
        <v>54</v>
      </c>
      <c r="B39" s="2">
        <v>0.0002128373</v>
      </c>
      <c r="C39" s="2">
        <v>-0.0001602929</v>
      </c>
      <c r="D39" s="2">
        <v>-0.0002303269</v>
      </c>
      <c r="E39" s="2">
        <v>7.462443E-05</v>
      </c>
      <c r="F39" s="2">
        <v>0.000340518</v>
      </c>
      <c r="G39" s="2">
        <v>0.0004893781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3.116411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0.003765</v>
      </c>
      <c r="D4">
        <v>0.003762</v>
      </c>
      <c r="E4">
        <v>0.003761</v>
      </c>
      <c r="F4">
        <v>0.002088</v>
      </c>
      <c r="G4">
        <v>0.011725</v>
      </c>
    </row>
    <row r="5" spans="1:7" ht="12.75">
      <c r="A5" t="s">
        <v>13</v>
      </c>
      <c r="B5">
        <v>3.637359</v>
      </c>
      <c r="C5">
        <v>1.165606</v>
      </c>
      <c r="D5">
        <v>-1.083249</v>
      </c>
      <c r="E5">
        <v>-1.221851</v>
      </c>
      <c r="F5">
        <v>-1.912304</v>
      </c>
      <c r="G5">
        <v>6.135511</v>
      </c>
    </row>
    <row r="6" spans="1:7" ht="12.75">
      <c r="A6" t="s">
        <v>14</v>
      </c>
      <c r="B6" s="57">
        <v>62.20846</v>
      </c>
      <c r="C6" s="57">
        <v>11.71309</v>
      </c>
      <c r="D6" s="57">
        <v>-2.088453</v>
      </c>
      <c r="E6" s="57">
        <v>-21.96204</v>
      </c>
      <c r="F6" s="57">
        <v>-45.12551</v>
      </c>
      <c r="G6" s="57">
        <v>0.0004397572</v>
      </c>
    </row>
    <row r="7" spans="1:7" ht="12.75">
      <c r="A7" t="s">
        <v>15</v>
      </c>
      <c r="B7" s="57">
        <v>10000</v>
      </c>
      <c r="C7" s="57">
        <v>10000</v>
      </c>
      <c r="D7" s="57">
        <v>10000</v>
      </c>
      <c r="E7" s="57">
        <v>10000</v>
      </c>
      <c r="F7" s="57">
        <v>10000</v>
      </c>
      <c r="G7" s="57">
        <v>10000</v>
      </c>
    </row>
    <row r="8" spans="1:7" ht="12.75">
      <c r="A8" t="s">
        <v>16</v>
      </c>
      <c r="B8" s="57">
        <v>2.528608</v>
      </c>
      <c r="C8" s="57">
        <v>-0.9435137</v>
      </c>
      <c r="D8" s="57">
        <v>-2.86085</v>
      </c>
      <c r="E8" s="57">
        <v>-0.009390472</v>
      </c>
      <c r="F8" s="57">
        <v>-5.053035</v>
      </c>
      <c r="G8" s="57">
        <v>-1.227135</v>
      </c>
    </row>
    <row r="9" spans="1:7" ht="12.75">
      <c r="A9" t="s">
        <v>17</v>
      </c>
      <c r="B9" s="57">
        <v>0.5120105</v>
      </c>
      <c r="C9" s="57">
        <v>-1.129514</v>
      </c>
      <c r="D9" s="57">
        <v>-0.9286172</v>
      </c>
      <c r="E9" s="57">
        <v>0.03409772</v>
      </c>
      <c r="F9" s="57">
        <v>-0.8705209</v>
      </c>
      <c r="G9" s="57">
        <v>-0.5293797</v>
      </c>
    </row>
    <row r="10" spans="1:7" ht="12.75">
      <c r="A10" t="s">
        <v>18</v>
      </c>
      <c r="B10" s="57">
        <v>-0.03813685</v>
      </c>
      <c r="C10" s="57">
        <v>0.6453606</v>
      </c>
      <c r="D10" s="57">
        <v>0.943078</v>
      </c>
      <c r="E10" s="57">
        <v>-0.02058604</v>
      </c>
      <c r="F10" s="57">
        <v>-0.5406386</v>
      </c>
      <c r="G10" s="57">
        <v>0.2995954</v>
      </c>
    </row>
    <row r="11" spans="1:7" ht="12.75">
      <c r="A11" t="s">
        <v>19</v>
      </c>
      <c r="B11" s="57">
        <v>1.954901</v>
      </c>
      <c r="C11" s="57">
        <v>0.6644256</v>
      </c>
      <c r="D11" s="57">
        <v>0.5793794</v>
      </c>
      <c r="E11" s="57">
        <v>0.4932066</v>
      </c>
      <c r="F11" s="57">
        <v>12.8388</v>
      </c>
      <c r="G11" s="57">
        <v>2.415311</v>
      </c>
    </row>
    <row r="12" spans="1:7" ht="12.75">
      <c r="A12" t="s">
        <v>20</v>
      </c>
      <c r="B12" s="57">
        <v>0.003233693</v>
      </c>
      <c r="C12" s="57">
        <v>-0.175272</v>
      </c>
      <c r="D12" s="57">
        <v>-0.255587</v>
      </c>
      <c r="E12" s="57">
        <v>-0.2438424</v>
      </c>
      <c r="F12" s="57">
        <v>0.08791179</v>
      </c>
      <c r="G12" s="57">
        <v>-0.1501412</v>
      </c>
    </row>
    <row r="13" spans="1:7" ht="12.75">
      <c r="A13" t="s">
        <v>21</v>
      </c>
      <c r="B13" s="57">
        <v>0.1741277</v>
      </c>
      <c r="C13" s="57">
        <v>-0.1913738</v>
      </c>
      <c r="D13" s="57">
        <v>-0.01859146</v>
      </c>
      <c r="E13" s="57">
        <v>0.2622799</v>
      </c>
      <c r="F13" s="57">
        <v>-0.1308462</v>
      </c>
      <c r="G13" s="57">
        <v>0.02023457</v>
      </c>
    </row>
    <row r="14" spans="1:7" ht="12.75">
      <c r="A14" t="s">
        <v>22</v>
      </c>
      <c r="B14" s="57">
        <v>0.03853431</v>
      </c>
      <c r="C14" s="57">
        <v>-0.09764116</v>
      </c>
      <c r="D14" s="57">
        <v>0.04651688</v>
      </c>
      <c r="E14" s="57">
        <v>0.02766908</v>
      </c>
      <c r="F14" s="57">
        <v>0.08097384</v>
      </c>
      <c r="G14" s="57">
        <v>0.01071894</v>
      </c>
    </row>
    <row r="15" spans="1:7" ht="12.75">
      <c r="A15" t="s">
        <v>23</v>
      </c>
      <c r="B15" s="57">
        <v>-0.2532302</v>
      </c>
      <c r="C15" s="57">
        <v>-0.02330715</v>
      </c>
      <c r="D15" s="57">
        <v>0.06014627</v>
      </c>
      <c r="E15" s="57">
        <v>0.007551309</v>
      </c>
      <c r="F15" s="57">
        <v>-0.2254481</v>
      </c>
      <c r="G15" s="57">
        <v>-0.05604619</v>
      </c>
    </row>
    <row r="16" spans="1:7" ht="12.75">
      <c r="A16" t="s">
        <v>24</v>
      </c>
      <c r="B16" s="57">
        <v>-0.04446708</v>
      </c>
      <c r="C16" s="57">
        <v>-0.001722389</v>
      </c>
      <c r="D16" s="57">
        <v>-0.01894777</v>
      </c>
      <c r="E16" s="57">
        <v>-0.03953573</v>
      </c>
      <c r="F16" s="57">
        <v>-0.02923749</v>
      </c>
      <c r="G16" s="57">
        <v>-0.02481609</v>
      </c>
    </row>
    <row r="17" spans="1:7" ht="12.75">
      <c r="A17" t="s">
        <v>25</v>
      </c>
      <c r="B17" s="57">
        <v>-0.01025998</v>
      </c>
      <c r="C17" s="57">
        <v>0.007936359</v>
      </c>
      <c r="D17" s="57">
        <v>-0.002589877</v>
      </c>
      <c r="E17" s="57">
        <v>-0.0241462</v>
      </c>
      <c r="F17" s="57">
        <v>-0.01566472</v>
      </c>
      <c r="G17" s="57">
        <v>-0.008095205</v>
      </c>
    </row>
    <row r="18" spans="1:7" ht="12.75">
      <c r="A18" t="s">
        <v>26</v>
      </c>
      <c r="B18" s="57">
        <v>0.008691141</v>
      </c>
      <c r="C18" s="57">
        <v>0.0182934</v>
      </c>
      <c r="D18" s="57">
        <v>0.0305984</v>
      </c>
      <c r="E18" s="57">
        <v>0.03307576</v>
      </c>
      <c r="F18" s="57">
        <v>0.01151707</v>
      </c>
      <c r="G18" s="57">
        <v>0.02251418</v>
      </c>
    </row>
    <row r="19" spans="1:7" ht="12.75">
      <c r="A19" t="s">
        <v>27</v>
      </c>
      <c r="B19" s="57">
        <v>-0.2212541</v>
      </c>
      <c r="C19" s="57">
        <v>-0.2170716</v>
      </c>
      <c r="D19" s="57">
        <v>-0.2183278</v>
      </c>
      <c r="E19" s="57">
        <v>-0.2088796</v>
      </c>
      <c r="F19" s="57">
        <v>-0.1629739</v>
      </c>
      <c r="G19" s="57">
        <v>-0.2087825</v>
      </c>
    </row>
    <row r="20" spans="1:7" ht="12.75">
      <c r="A20" t="s">
        <v>28</v>
      </c>
      <c r="B20" s="57">
        <v>5.275077E-05</v>
      </c>
      <c r="C20" s="57">
        <v>-0.002757818</v>
      </c>
      <c r="D20" s="57">
        <v>-0.002190357</v>
      </c>
      <c r="E20" s="57">
        <v>0.0001991083</v>
      </c>
      <c r="F20" s="57">
        <v>-0.00341912</v>
      </c>
      <c r="G20" s="57">
        <v>-0.001592338</v>
      </c>
    </row>
    <row r="21" spans="1:7" ht="12.75">
      <c r="A21" t="s">
        <v>29</v>
      </c>
      <c r="B21" s="57">
        <v>-124.7525</v>
      </c>
      <c r="C21" s="57">
        <v>94.31774</v>
      </c>
      <c r="D21" s="57">
        <v>135.4916</v>
      </c>
      <c r="E21" s="57">
        <v>-43.84332</v>
      </c>
      <c r="F21" s="57">
        <v>-200.1351</v>
      </c>
      <c r="G21" s="57">
        <v>-0.001774767</v>
      </c>
    </row>
    <row r="22" spans="1:7" ht="12.75">
      <c r="A22" t="s">
        <v>30</v>
      </c>
      <c r="B22" s="57">
        <v>72.74847</v>
      </c>
      <c r="C22" s="57">
        <v>23.31216</v>
      </c>
      <c r="D22" s="57">
        <v>-21.66501</v>
      </c>
      <c r="E22" s="57">
        <v>-24.43707</v>
      </c>
      <c r="F22" s="57">
        <v>-38.24626</v>
      </c>
      <c r="G22" s="57">
        <v>0</v>
      </c>
    </row>
    <row r="23" spans="1:7" ht="12.75">
      <c r="A23" t="s">
        <v>31</v>
      </c>
      <c r="B23" s="57">
        <v>-2.063193</v>
      </c>
      <c r="C23" s="57">
        <v>6.07218</v>
      </c>
      <c r="D23" s="57">
        <v>3.380108</v>
      </c>
      <c r="E23" s="57">
        <v>1.328426</v>
      </c>
      <c r="F23" s="57">
        <v>6.856134</v>
      </c>
      <c r="G23" s="57">
        <v>3.212225</v>
      </c>
    </row>
    <row r="24" spans="1:7" ht="12.75">
      <c r="A24" t="s">
        <v>32</v>
      </c>
      <c r="B24" s="57">
        <v>-2.711401</v>
      </c>
      <c r="C24" s="57">
        <v>-2.212633</v>
      </c>
      <c r="D24" s="57">
        <v>-3.312466</v>
      </c>
      <c r="E24" s="57">
        <v>-4.273116</v>
      </c>
      <c r="F24" s="57">
        <v>-4.907823</v>
      </c>
      <c r="G24" s="57">
        <v>-3.40492</v>
      </c>
    </row>
    <row r="25" spans="1:7" ht="12.75">
      <c r="A25" t="s">
        <v>33</v>
      </c>
      <c r="B25" s="57">
        <v>-0.6509063</v>
      </c>
      <c r="C25" s="57">
        <v>2.484134</v>
      </c>
      <c r="D25" s="57">
        <v>1.275855</v>
      </c>
      <c r="E25" s="57">
        <v>0.7078342</v>
      </c>
      <c r="F25" s="57">
        <v>-2.393529</v>
      </c>
      <c r="G25" s="57">
        <v>0.6615567</v>
      </c>
    </row>
    <row r="26" spans="1:7" ht="12.75">
      <c r="A26" t="s">
        <v>34</v>
      </c>
      <c r="B26" s="57">
        <v>1.917508</v>
      </c>
      <c r="C26" s="57">
        <v>2.173385</v>
      </c>
      <c r="D26" s="57">
        <v>1.218225</v>
      </c>
      <c r="E26" s="57">
        <v>0.9393017</v>
      </c>
      <c r="F26" s="57">
        <v>1.959329</v>
      </c>
      <c r="G26" s="57">
        <v>1.581227</v>
      </c>
    </row>
    <row r="27" spans="1:7" ht="12.75">
      <c r="A27" t="s">
        <v>35</v>
      </c>
      <c r="B27" s="57">
        <v>0.139315</v>
      </c>
      <c r="C27" s="57">
        <v>0.5931699</v>
      </c>
      <c r="D27" s="57">
        <v>0.2879129</v>
      </c>
      <c r="E27" s="57">
        <v>0.07102672</v>
      </c>
      <c r="F27" s="57">
        <v>0.373294</v>
      </c>
      <c r="G27" s="57">
        <v>0.2991637</v>
      </c>
    </row>
    <row r="28" spans="1:7" ht="12.75">
      <c r="A28" t="s">
        <v>36</v>
      </c>
      <c r="B28" s="57">
        <v>-0.07084608</v>
      </c>
      <c r="C28" s="57">
        <v>-0.04848095</v>
      </c>
      <c r="D28" s="57">
        <v>-0.2407752</v>
      </c>
      <c r="E28" s="57">
        <v>-0.3483369</v>
      </c>
      <c r="F28" s="57">
        <v>-0.2636181</v>
      </c>
      <c r="G28" s="57">
        <v>-0.1988347</v>
      </c>
    </row>
    <row r="29" spans="1:7" ht="12.75">
      <c r="A29" t="s">
        <v>37</v>
      </c>
      <c r="B29" s="57">
        <v>0.01488534</v>
      </c>
      <c r="C29" s="57">
        <v>0.1532897</v>
      </c>
      <c r="D29" s="57">
        <v>0.1558294</v>
      </c>
      <c r="E29" s="57">
        <v>0.08463724</v>
      </c>
      <c r="F29" s="57">
        <v>0.08726924</v>
      </c>
      <c r="G29" s="57">
        <v>0.1085642</v>
      </c>
    </row>
    <row r="30" spans="1:7" ht="12.75">
      <c r="A30" t="s">
        <v>38</v>
      </c>
      <c r="B30" s="57">
        <v>0.1569101</v>
      </c>
      <c r="C30" s="57">
        <v>0.206835</v>
      </c>
      <c r="D30" s="57">
        <v>0.1709151</v>
      </c>
      <c r="E30" s="57">
        <v>0.07434075</v>
      </c>
      <c r="F30" s="57">
        <v>0.2745324</v>
      </c>
      <c r="G30" s="57">
        <v>0.1681478</v>
      </c>
    </row>
    <row r="31" spans="1:7" ht="12.75">
      <c r="A31" t="s">
        <v>39</v>
      </c>
      <c r="B31" s="57">
        <v>0.0243899</v>
      </c>
      <c r="C31" s="57">
        <v>-0.01694394</v>
      </c>
      <c r="D31" s="57">
        <v>0.02592784</v>
      </c>
      <c r="E31" s="57">
        <v>0.02122103</v>
      </c>
      <c r="F31" s="57">
        <v>0.04631703</v>
      </c>
      <c r="G31" s="57">
        <v>0.0169733</v>
      </c>
    </row>
    <row r="32" spans="1:7" ht="12.75">
      <c r="A32" t="s">
        <v>40</v>
      </c>
      <c r="B32" s="57">
        <v>0.02728019</v>
      </c>
      <c r="C32" s="57">
        <v>-0.001009083</v>
      </c>
      <c r="D32" s="57">
        <v>-0.007154888</v>
      </c>
      <c r="E32" s="57">
        <v>-0.01429439</v>
      </c>
      <c r="F32" s="57">
        <v>-0.01164936</v>
      </c>
      <c r="G32" s="57">
        <v>-0.003015446</v>
      </c>
    </row>
    <row r="33" spans="1:7" ht="12.75">
      <c r="A33" t="s">
        <v>41</v>
      </c>
      <c r="B33" s="57">
        <v>0.09302966</v>
      </c>
      <c r="C33" s="57">
        <v>0.02602295</v>
      </c>
      <c r="D33" s="57">
        <v>0.01742196</v>
      </c>
      <c r="E33" s="57">
        <v>0.05314457</v>
      </c>
      <c r="F33" s="57">
        <v>0.0842381</v>
      </c>
      <c r="G33" s="57">
        <v>0.04793923</v>
      </c>
    </row>
    <row r="34" spans="1:7" ht="12.75">
      <c r="A34" t="s">
        <v>42</v>
      </c>
      <c r="B34" s="57">
        <v>-0.01208062</v>
      </c>
      <c r="C34" s="57">
        <v>0.002415629</v>
      </c>
      <c r="D34" s="57">
        <v>0.01015918</v>
      </c>
      <c r="E34" s="57">
        <v>-0.0003157334</v>
      </c>
      <c r="F34" s="57">
        <v>-0.03134503</v>
      </c>
      <c r="G34" s="57">
        <v>-0.002993051</v>
      </c>
    </row>
    <row r="35" spans="1:7" ht="12.75">
      <c r="A35" t="s">
        <v>43</v>
      </c>
      <c r="B35" s="57">
        <v>-0.001390281</v>
      </c>
      <c r="C35" s="57">
        <v>0.0007142218</v>
      </c>
      <c r="D35" s="57">
        <v>0.005938241</v>
      </c>
      <c r="E35" s="57">
        <v>0.008432842</v>
      </c>
      <c r="F35" s="57">
        <v>0.004061229</v>
      </c>
      <c r="G35" s="57">
        <v>0.003970345</v>
      </c>
    </row>
    <row r="36" spans="1:6" ht="12.75">
      <c r="A36" t="s">
        <v>44</v>
      </c>
      <c r="B36" s="57">
        <v>22.37549</v>
      </c>
      <c r="C36" s="57">
        <v>22.37854</v>
      </c>
      <c r="D36" s="57">
        <v>22.39075</v>
      </c>
      <c r="E36" s="57">
        <v>22.39685</v>
      </c>
      <c r="F36" s="57">
        <v>22.40906</v>
      </c>
    </row>
    <row r="37" spans="1:6" ht="12.75">
      <c r="A37" t="s">
        <v>45</v>
      </c>
      <c r="B37" s="57">
        <v>0.3519694</v>
      </c>
      <c r="C37" s="57">
        <v>0.3336589</v>
      </c>
      <c r="D37" s="57">
        <v>0.3270467</v>
      </c>
      <c r="E37" s="57">
        <v>0.3224691</v>
      </c>
      <c r="F37" s="57">
        <v>0.3214518</v>
      </c>
    </row>
    <row r="38" spans="1:7" ht="12.75">
      <c r="A38" t="s">
        <v>55</v>
      </c>
      <c r="B38" s="57">
        <v>-0.000104206</v>
      </c>
      <c r="C38" s="57">
        <v>-2.028594E-05</v>
      </c>
      <c r="D38" s="57">
        <v>0</v>
      </c>
      <c r="E38" s="57">
        <v>3.71531E-05</v>
      </c>
      <c r="F38" s="57">
        <v>7.541101E-05</v>
      </c>
      <c r="G38" s="57">
        <v>0.0002175157</v>
      </c>
    </row>
    <row r="39" spans="1:7" ht="12.75">
      <c r="A39" t="s">
        <v>56</v>
      </c>
      <c r="B39" s="57">
        <v>0.0002128373</v>
      </c>
      <c r="C39" s="57">
        <v>-0.0001602929</v>
      </c>
      <c r="D39" s="57">
        <v>-0.0002303269</v>
      </c>
      <c r="E39" s="57">
        <v>7.462443E-05</v>
      </c>
      <c r="F39" s="57">
        <v>0.000340518</v>
      </c>
      <c r="G39" s="57">
        <v>0.0004893781</v>
      </c>
    </row>
    <row r="40" spans="2:5" ht="12.75">
      <c r="B40" t="s">
        <v>46</v>
      </c>
      <c r="C40" t="s">
        <v>47</v>
      </c>
      <c r="D40" t="s">
        <v>48</v>
      </c>
      <c r="E40">
        <v>3.116411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-0.00010420602296745674</v>
      </c>
      <c r="C50">
        <f>-0.017/(C7*C7+C22*C22)*(C21*C22+C6*C7)</f>
        <v>-2.0285930296503707E-05</v>
      </c>
      <c r="D50">
        <f>-0.017/(D7*D7+D22*D22)*(D21*D22+D6*D7)</f>
        <v>4.0493736610629225E-06</v>
      </c>
      <c r="E50">
        <f>-0.017/(E7*E7+E22*E22)*(E21*E22+E6*E7)</f>
        <v>3.715310774506321E-05</v>
      </c>
      <c r="F50">
        <f>-0.017/(F7*F7+F22*F22)*(F21*F22+F6*F7)</f>
        <v>7.541101266364733E-05</v>
      </c>
      <c r="G50">
        <f>(B50*B$4+C50*C$4+D50*D$4+E50*E$4+F50*F$4)/SUM(B$4:F$4)</f>
        <v>3.470433045589514E-08</v>
      </c>
    </row>
    <row r="51" spans="1:7" ht="12.75">
      <c r="A51" t="s">
        <v>59</v>
      </c>
      <c r="B51">
        <f>-0.017/(B7*B7+B22*B22)*(B21*B7-B6*B22)</f>
        <v>0.00021283733287356677</v>
      </c>
      <c r="C51">
        <f>-0.017/(C7*C7+C22*C22)*(C21*C7-C6*C22)</f>
        <v>-0.00016029286711471792</v>
      </c>
      <c r="D51">
        <f>-0.017/(D7*D7+D22*D22)*(D21*D7-D6*D22)</f>
        <v>-0.00023032694702791392</v>
      </c>
      <c r="E51">
        <f>-0.017/(E7*E7+E22*E22)*(E21*E7-E6*E22)</f>
        <v>7.462443530946837E-05</v>
      </c>
      <c r="F51">
        <f>-0.017/(F7*F7+F22*F22)*(F21*F7-F6*F22)</f>
        <v>0.0003405180889197197</v>
      </c>
      <c r="G51">
        <f>(B51*B$4+C51*C$4+D51*D$4+E51*E$4+F51*F$4)/SUM(B$4:F$4)</f>
        <v>1.716566738053843E-07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10000.020662154353</v>
      </c>
      <c r="C62">
        <f>C7+(2/0.017)*(C8*C50-C23*C51)</f>
        <v>10000.11676084647</v>
      </c>
      <c r="D62">
        <f>D7+(2/0.017)*(D8*D50-D23*D51)</f>
        <v>10000.090228859486</v>
      </c>
      <c r="E62">
        <f>E7+(2/0.017)*(E8*E50-E23*E51)</f>
        <v>9999.98829624408</v>
      </c>
      <c r="F62">
        <f>F7+(2/0.017)*(F8*F50-F23*F51)</f>
        <v>9999.680506807832</v>
      </c>
    </row>
    <row r="63" spans="1:6" ht="12.75">
      <c r="A63" t="s">
        <v>67</v>
      </c>
      <c r="B63">
        <f>B8+(3/0.017)*(B9*B50-B24*B51)</f>
        <v>2.6210314316355547</v>
      </c>
      <c r="C63">
        <f>C8+(3/0.017)*(C9*C50-C24*C51)</f>
        <v>-1.0020588844417144</v>
      </c>
      <c r="D63">
        <f>D8+(3/0.017)*(D9*D50-D24*D51)</f>
        <v>-2.9961518527549393</v>
      </c>
      <c r="E63">
        <f>E8+(3/0.017)*(E9*E50-E24*E51)</f>
        <v>0.04710582884297798</v>
      </c>
      <c r="F63">
        <f>F8+(3/0.017)*(F9*F50-F24*F51)</f>
        <v>-4.769701650687816</v>
      </c>
    </row>
    <row r="64" spans="1:6" ht="12.75">
      <c r="A64" t="s">
        <v>68</v>
      </c>
      <c r="B64">
        <f>B9+(4/0.017)*(B10*B50-B25*B51)</f>
        <v>0.5455425588963785</v>
      </c>
      <c r="C64">
        <f>C9+(4/0.017)*(C10*C50-C25*C51)</f>
        <v>-1.0389028891742487</v>
      </c>
      <c r="D64">
        <f>D9+(4/0.017)*(D10*D50-D25*D51)</f>
        <v>-0.8585742206555702</v>
      </c>
      <c r="E64">
        <f>E9+(4/0.017)*(E10*E50-E25*E51)</f>
        <v>0.021489116981201532</v>
      </c>
      <c r="F64">
        <f>F9+(4/0.017)*(F10*F50-F25*F51)</f>
        <v>-0.688339766695795</v>
      </c>
    </row>
    <row r="65" spans="1:6" ht="12.75">
      <c r="A65" t="s">
        <v>69</v>
      </c>
      <c r="B65">
        <f>B10+(5/0.017)*(B11*B50-B26*B51)</f>
        <v>-0.2180867755849504</v>
      </c>
      <c r="C65">
        <f>C10+(5/0.017)*(C11*C50-C26*C51)</f>
        <v>0.7438604887015613</v>
      </c>
      <c r="D65">
        <f>D10+(5/0.017)*(D11*D50-D26*D51)</f>
        <v>1.026294520213295</v>
      </c>
      <c r="E65">
        <f>E10+(5/0.017)*(E11*E50-E26*E51)</f>
        <v>-0.035812716763925695</v>
      </c>
      <c r="F65">
        <f>F10+(5/0.017)*(F11*F50-F26*F51)</f>
        <v>-0.4521092050761618</v>
      </c>
    </row>
    <row r="66" spans="1:6" ht="12.75">
      <c r="A66" t="s">
        <v>70</v>
      </c>
      <c r="B66">
        <f>B11+(6/0.017)*(B12*B50-B27*B51)</f>
        <v>1.9443168576530676</v>
      </c>
      <c r="C66">
        <f>C11+(6/0.017)*(C12*C50-C27*C51)</f>
        <v>0.6992384680701456</v>
      </c>
      <c r="D66">
        <f>D11+(6/0.017)*(D12*D50-D27*D51)</f>
        <v>0.602419093647427</v>
      </c>
      <c r="E66">
        <f>E11+(6/0.017)*(E12*E50-E27*E51)</f>
        <v>0.48813842405932995</v>
      </c>
      <c r="F66">
        <f>F11+(6/0.017)*(F12*F50-F27*F51)</f>
        <v>12.79627629092604</v>
      </c>
    </row>
    <row r="67" spans="1:6" ht="12.75">
      <c r="A67" t="s">
        <v>71</v>
      </c>
      <c r="B67">
        <f>B12+(7/0.017)*(B13*B50-B28*B51)</f>
        <v>0.0019710311908199118</v>
      </c>
      <c r="C67">
        <f>C12+(7/0.017)*(C13*C50-C28*C51)</f>
        <v>-0.17687333437411634</v>
      </c>
      <c r="D67">
        <f>D12+(7/0.017)*(D13*D50-D28*D51)</f>
        <v>-0.2784532413841977</v>
      </c>
      <c r="E67">
        <f>E12+(7/0.017)*(E13*E50-E28*E51)</f>
        <v>-0.22912635853481728</v>
      </c>
      <c r="F67">
        <f>F12+(7/0.017)*(F13*F50-F28*F51)</f>
        <v>0.12081157883530601</v>
      </c>
    </row>
    <row r="68" spans="1:6" ht="12.75">
      <c r="A68" t="s">
        <v>72</v>
      </c>
      <c r="B68">
        <f>B13+(8/0.017)*(B14*B50-B29*B51)</f>
        <v>0.17074715258474762</v>
      </c>
      <c r="C68">
        <f>C13+(8/0.017)*(C14*C50-C29*C51)</f>
        <v>-0.17887874716330132</v>
      </c>
      <c r="D68">
        <f>D13+(8/0.017)*(D14*D50-D29*D51)</f>
        <v>-0.0016126015586548532</v>
      </c>
      <c r="E68">
        <f>E13+(8/0.017)*(E14*E50-E29*E51)</f>
        <v>0.25979142285613877</v>
      </c>
      <c r="F68">
        <f>F13+(8/0.017)*(F14*F50-F29*F51)</f>
        <v>-0.14195699320122926</v>
      </c>
    </row>
    <row r="69" spans="1:6" ht="12.75">
      <c r="A69" t="s">
        <v>73</v>
      </c>
      <c r="B69">
        <f>B14+(9/0.017)*(B15*B50-B30*B51)</f>
        <v>0.03482407845123301</v>
      </c>
      <c r="C69">
        <f>C14+(9/0.017)*(C15*C50-C30*C51)</f>
        <v>-0.07983863991118556</v>
      </c>
      <c r="D69">
        <f>D14+(9/0.017)*(D15*D50-D30*D51)</f>
        <v>0.06748683124409871</v>
      </c>
      <c r="E69">
        <f>E14+(9/0.017)*(E15*E50-E30*E51)</f>
        <v>0.02488062488052636</v>
      </c>
      <c r="F69">
        <f>F14+(9/0.017)*(F15*F50-F30*F51)</f>
        <v>0.022482036501896847</v>
      </c>
    </row>
    <row r="70" spans="1:6" ht="12.75">
      <c r="A70" t="s">
        <v>74</v>
      </c>
      <c r="B70">
        <f>B15+(10/0.017)*(B16*B50-B31*B51)</f>
        <v>-0.2535580492383984</v>
      </c>
      <c r="C70">
        <f>C15+(10/0.017)*(C16*C50-C31*C51)</f>
        <v>-0.024884239682130757</v>
      </c>
      <c r="D70">
        <f>D15+(10/0.017)*(D16*D50-D31*D51)</f>
        <v>0.06361400742909079</v>
      </c>
      <c r="E70">
        <f>E15+(10/0.017)*(E16*E50-E31*E51)</f>
        <v>0.005755730990055873</v>
      </c>
      <c r="F70">
        <f>F15+(10/0.017)*(F16*F50-F31*F51)</f>
        <v>-0.23602257956981212</v>
      </c>
    </row>
    <row r="71" spans="1:6" ht="12.75">
      <c r="A71" t="s">
        <v>75</v>
      </c>
      <c r="B71">
        <f>B16+(11/0.017)*(B17*B50-B32*B51)</f>
        <v>-0.04753225663834962</v>
      </c>
      <c r="C71">
        <f>C16+(11/0.017)*(C17*C50-C32*C51)</f>
        <v>-0.0019312241505762505</v>
      </c>
      <c r="D71">
        <f>D16+(11/0.017)*(D17*D50-D32*D51)</f>
        <v>-0.020020885281166724</v>
      </c>
      <c r="E71">
        <f>E16+(11/0.017)*(E17*E50-E32*E51)</f>
        <v>-0.03942598596895858</v>
      </c>
      <c r="F71">
        <f>F16+(11/0.017)*(F17*F50-F32*F51)</f>
        <v>-0.027435091207853018</v>
      </c>
    </row>
    <row r="72" spans="1:6" ht="12.75">
      <c r="A72" t="s">
        <v>76</v>
      </c>
      <c r="B72">
        <f>B17+(12/0.017)*(B18*B50-B33*B51)</f>
        <v>-0.02487587690672528</v>
      </c>
      <c r="C72">
        <f>C17+(12/0.017)*(C18*C50-C33*C51)</f>
        <v>0.010618849326350745</v>
      </c>
      <c r="D72">
        <f>D17+(12/0.017)*(D18*D50-D33*D51)</f>
        <v>0.0003301120915810145</v>
      </c>
      <c r="E72">
        <f>E17+(12/0.017)*(E18*E50-E33*E51)</f>
        <v>-0.02607821147128329</v>
      </c>
      <c r="F72">
        <f>F17+(12/0.017)*(F18*F50-F33*F51)</f>
        <v>-0.03529960205737186</v>
      </c>
    </row>
    <row r="73" spans="1:6" ht="12.75">
      <c r="A73" t="s">
        <v>77</v>
      </c>
      <c r="B73">
        <f>B18+(13/0.017)*(B19*B50-B34*B51)</f>
        <v>0.02828842440967879</v>
      </c>
      <c r="C73">
        <f>C18+(13/0.017)*(C19*C50-C34*C51)</f>
        <v>0.02195688216401164</v>
      </c>
      <c r="D73">
        <f>D18+(13/0.017)*(D19*D50-D34*D51)</f>
        <v>0.03171169099540118</v>
      </c>
      <c r="E73">
        <f>E18+(13/0.017)*(E19*E50-E34*E51)</f>
        <v>0.027159257461634664</v>
      </c>
      <c r="F73">
        <f>F18+(13/0.017)*(F19*F50-F34*F51)</f>
        <v>0.010280940434578518</v>
      </c>
    </row>
    <row r="74" spans="1:6" ht="12.75">
      <c r="A74" t="s">
        <v>78</v>
      </c>
      <c r="B74">
        <f>B19+(14/0.017)*(B20*B50-B35*B51)</f>
        <v>-0.22101494149832443</v>
      </c>
      <c r="C74">
        <f>C19+(14/0.017)*(C20*C50-C35*C51)</f>
        <v>-0.21693124624157953</v>
      </c>
      <c r="D74">
        <f>D19+(14/0.017)*(D20*D50-D35*D51)</f>
        <v>-0.21720873277363376</v>
      </c>
      <c r="E74">
        <f>E19+(14/0.017)*(E20*E50-E35*E51)</f>
        <v>-0.20939175177191388</v>
      </c>
      <c r="F74">
        <f>F19+(14/0.017)*(F20*F50-F35*F51)</f>
        <v>-0.16432511513829967</v>
      </c>
    </row>
    <row r="75" spans="1:6" ht="12.75">
      <c r="A75" t="s">
        <v>79</v>
      </c>
      <c r="B75" s="57">
        <f>B20</f>
        <v>5.275077E-05</v>
      </c>
      <c r="C75" s="57">
        <f>C20</f>
        <v>-0.002757818</v>
      </c>
      <c r="D75" s="57">
        <f>D20</f>
        <v>-0.002190357</v>
      </c>
      <c r="E75" s="57">
        <f>E20</f>
        <v>0.0001991083</v>
      </c>
      <c r="F75" s="57">
        <f>F20</f>
        <v>-0.00341912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72.83707933173494</v>
      </c>
      <c r="C82">
        <f>C22+(2/0.017)*(C8*C51+C23*C50)</f>
        <v>23.315461023047902</v>
      </c>
      <c r="D82">
        <f>D22+(2/0.017)*(D8*D51+D23*D50)</f>
        <v>-21.58587845097511</v>
      </c>
      <c r="E82">
        <f>E22+(2/0.017)*(E8*E51+E23*E50)</f>
        <v>-24.431345953454226</v>
      </c>
      <c r="F82">
        <f>F22+(2/0.017)*(F8*F51+F23*F50)</f>
        <v>-38.387862566299624</v>
      </c>
    </row>
    <row r="83" spans="1:6" ht="12.75">
      <c r="A83" t="s">
        <v>82</v>
      </c>
      <c r="B83">
        <f>B23+(3/0.017)*(B9*B51+B24*B50)</f>
        <v>-1.9941013651582506</v>
      </c>
      <c r="C83">
        <f>C23+(3/0.017)*(C9*C51+C24*C50)</f>
        <v>6.112051474643993</v>
      </c>
      <c r="D83">
        <f>D23+(3/0.017)*(D9*D51+D24*D50)</f>
        <v>3.415485438598831</v>
      </c>
      <c r="E83">
        <f>E23+(3/0.017)*(E9*E51+E24*E50)</f>
        <v>1.3008586442256214</v>
      </c>
      <c r="F83">
        <f>F23+(3/0.017)*(F9*F51+F24*F50)</f>
        <v>6.738510703122951</v>
      </c>
    </row>
    <row r="84" spans="1:6" ht="12.75">
      <c r="A84" t="s">
        <v>83</v>
      </c>
      <c r="B84">
        <f>B24+(4/0.017)*(B10*B51+B25*B50)</f>
        <v>-2.697351256138997</v>
      </c>
      <c r="C84">
        <f>C24+(4/0.017)*(C10*C51+C25*C50)</f>
        <v>-2.2488305694277764</v>
      </c>
      <c r="D84">
        <f>D24+(4/0.017)*(D10*D51+D25*D50)</f>
        <v>-3.3623600853922015</v>
      </c>
      <c r="E84">
        <f>E24+(4/0.017)*(E10*E51+E25*E50)</f>
        <v>-4.267289642661651</v>
      </c>
      <c r="F84">
        <f>F24+(4/0.017)*(F10*F51+F25*F50)</f>
        <v>-4.9936102161407145</v>
      </c>
    </row>
    <row r="85" spans="1:6" ht="12.75">
      <c r="A85" t="s">
        <v>84</v>
      </c>
      <c r="B85">
        <f>B25+(5/0.017)*(B11*B51+B26*B50)</f>
        <v>-0.5873004081812981</v>
      </c>
      <c r="C85">
        <f>C25+(5/0.017)*(C11*C51+C26*C50)</f>
        <v>2.4398422879335637</v>
      </c>
      <c r="D85">
        <f>D25+(5/0.017)*(D11*D51+D26*D50)</f>
        <v>1.2380568705457011</v>
      </c>
      <c r="E85">
        <f>E25+(5/0.017)*(E11*E51+E26*E50)</f>
        <v>0.7289233886120953</v>
      </c>
      <c r="F85">
        <f>F25+(5/0.017)*(F11*F51+F26*F50)</f>
        <v>-1.064235287043015</v>
      </c>
    </row>
    <row r="86" spans="1:6" ht="12.75">
      <c r="A86" t="s">
        <v>85</v>
      </c>
      <c r="B86">
        <f>B26+(6/0.017)*(B12*B51+B27*B50)</f>
        <v>1.9126271018248497</v>
      </c>
      <c r="C86">
        <f>C26+(6/0.017)*(C12*C51+C27*C50)</f>
        <v>2.1790538875857224</v>
      </c>
      <c r="D86">
        <f>D26+(6/0.017)*(D12*D51+D27*D50)</f>
        <v>1.239413625996693</v>
      </c>
      <c r="E86">
        <f>E26+(6/0.017)*(E12*E51+E27*E50)</f>
        <v>0.933810733638741</v>
      </c>
      <c r="F86">
        <f>F26+(6/0.017)*(F12*F51+F27*F50)</f>
        <v>1.9798299529243208</v>
      </c>
    </row>
    <row r="87" spans="1:6" ht="12.75">
      <c r="A87" t="s">
        <v>86</v>
      </c>
      <c r="B87">
        <f>B27+(7/0.017)*(B13*B51+B28*B50)</f>
        <v>0.1576152496711353</v>
      </c>
      <c r="C87">
        <f>C27+(7/0.017)*(C13*C51+C28*C50)</f>
        <v>0.6062060972856076</v>
      </c>
      <c r="D87">
        <f>D27+(7/0.017)*(D13*D51+D28*D50)</f>
        <v>0.2892746575462542</v>
      </c>
      <c r="E87">
        <f>E27+(7/0.017)*(E13*E51+E28*E50)</f>
        <v>0.07375700455133516</v>
      </c>
      <c r="F87">
        <f>F27+(7/0.017)*(F13*F51+F28*F50)</f>
        <v>0.34676185641722834</v>
      </c>
    </row>
    <row r="88" spans="1:6" ht="12.75">
      <c r="A88" t="s">
        <v>87</v>
      </c>
      <c r="B88">
        <f>B28+(8/0.017)*(B14*B51+B29*B50)</f>
        <v>-0.06771648109053892</v>
      </c>
      <c r="C88">
        <f>C28+(8/0.017)*(C14*C51+C29*C50)</f>
        <v>-0.04257904067508944</v>
      </c>
      <c r="D88">
        <f>D28+(8/0.017)*(D14*D51+D29*D50)</f>
        <v>-0.2455201785824398</v>
      </c>
      <c r="E88">
        <f>E28+(8/0.017)*(E14*E51+E29*E50)</f>
        <v>-0.34588545248588365</v>
      </c>
      <c r="F88">
        <f>F28+(8/0.017)*(F14*F51+F29*F50)</f>
        <v>-0.24754557340608094</v>
      </c>
    </row>
    <row r="89" spans="1:6" ht="12.75">
      <c r="A89" t="s">
        <v>88</v>
      </c>
      <c r="B89">
        <f>B29+(9/0.017)*(B15*B51+B30*B50)</f>
        <v>-0.022304681217599553</v>
      </c>
      <c r="C89">
        <f>C29+(9/0.017)*(C15*C51+C30*C50)</f>
        <v>0.15304623914965054</v>
      </c>
      <c r="D89">
        <f>D29+(9/0.017)*(D15*D51+D30*D50)</f>
        <v>0.14886170183764777</v>
      </c>
      <c r="E89">
        <f>E29+(9/0.017)*(E15*E51+E30*E50)</f>
        <v>0.08639779991653765</v>
      </c>
      <c r="F89">
        <f>F29+(9/0.017)*(F15*F51+F30*F50)</f>
        <v>0.05758703359844686</v>
      </c>
    </row>
    <row r="90" spans="1:6" ht="12.75">
      <c r="A90" t="s">
        <v>89</v>
      </c>
      <c r="B90">
        <f>B30+(10/0.017)*(B16*B51+B31*B50)</f>
        <v>0.14984784753679442</v>
      </c>
      <c r="C90">
        <f>C30+(10/0.017)*(C16*C51+C31*C50)</f>
        <v>0.20719959426875587</v>
      </c>
      <c r="D90">
        <f>D30+(10/0.017)*(D16*D51+D31*D50)</f>
        <v>0.17354402560557136</v>
      </c>
      <c r="E90">
        <f>E30+(10/0.017)*(E16*E51+E31*E50)</f>
        <v>0.07306904158132566</v>
      </c>
      <c r="F90">
        <f>F30+(10/0.017)*(F16*F51+F31*F50)</f>
        <v>0.2707305881860371</v>
      </c>
    </row>
    <row r="91" spans="1:6" ht="12.75">
      <c r="A91" t="s">
        <v>90</v>
      </c>
      <c r="B91">
        <f>B31+(11/0.017)*(B17*B51+B32*B50)</f>
        <v>0.021137480251378828</v>
      </c>
      <c r="C91">
        <f>C31+(11/0.017)*(C17*C51+C32*C50)</f>
        <v>-0.017753845121339023</v>
      </c>
      <c r="D91">
        <f>D31+(11/0.017)*(D17*D51+D32*D50)</f>
        <v>0.02629507541901767</v>
      </c>
      <c r="E91">
        <f>E31+(11/0.017)*(E17*E51+E32*E50)</f>
        <v>0.019711456290083303</v>
      </c>
      <c r="F91">
        <f>F31+(11/0.017)*(F17*F51+F32*F50)</f>
        <v>0.04229710552495266</v>
      </c>
    </row>
    <row r="92" spans="1:6" ht="12.75">
      <c r="A92" t="s">
        <v>91</v>
      </c>
      <c r="B92">
        <f>B32+(12/0.017)*(B18*B51+B33*B50)</f>
        <v>0.02174293003537888</v>
      </c>
      <c r="C92">
        <f>C32+(12/0.017)*(C18*C51+C33*C50)</f>
        <v>-0.0034515780247664344</v>
      </c>
      <c r="D92">
        <f>D32+(12/0.017)*(D18*D51+D33*D50)</f>
        <v>-0.012079891315287646</v>
      </c>
      <c r="E92">
        <f>E32+(12/0.017)*(E18*E51+E33*E50)</f>
        <v>-0.011158334107501255</v>
      </c>
      <c r="F92">
        <f>F32+(12/0.017)*(F18*F51+F33*F50)</f>
        <v>-0.004396947464317957</v>
      </c>
    </row>
    <row r="93" spans="1:6" ht="12.75">
      <c r="A93" t="s">
        <v>92</v>
      </c>
      <c r="B93">
        <f>B33+(13/0.017)*(B19*B51+B34*B50)</f>
        <v>0.057981461814112706</v>
      </c>
      <c r="C93">
        <f>C33+(13/0.017)*(C19*C51+C34*C50)</f>
        <v>0.05259344035715405</v>
      </c>
      <c r="D93">
        <f>D33+(13/0.017)*(D19*D51+D34*D50)</f>
        <v>0.05590801183741192</v>
      </c>
      <c r="E93">
        <f>E33+(13/0.017)*(E19*E51+E34*E50)</f>
        <v>0.041215729719349704</v>
      </c>
      <c r="F93">
        <f>F33+(13/0.017)*(F19*F51+F34*F50)</f>
        <v>0.03999273655653783</v>
      </c>
    </row>
    <row r="94" spans="1:6" ht="12.75">
      <c r="A94" t="s">
        <v>93</v>
      </c>
      <c r="B94">
        <f>B34+(14/0.017)*(B20*B51+B35*B50)</f>
        <v>-0.011952064598932081</v>
      </c>
      <c r="C94">
        <f>C34+(14/0.017)*(C20*C51+C35*C50)</f>
        <v>0.0027677453886878513</v>
      </c>
      <c r="D94">
        <f>D34+(14/0.017)*(D20*D51+D35*D50)</f>
        <v>0.010594451856690312</v>
      </c>
      <c r="E94">
        <f>E34+(14/0.017)*(E20*E51+E35*E50)</f>
        <v>-4.548017374915794E-05</v>
      </c>
      <c r="F94">
        <f>F34+(14/0.017)*(F20*F51+F35*F50)</f>
        <v>-0.03205162714311383</v>
      </c>
    </row>
    <row r="95" spans="1:6" ht="12.75">
      <c r="A95" t="s">
        <v>94</v>
      </c>
      <c r="B95" s="57">
        <f>B35</f>
        <v>-0.001390281</v>
      </c>
      <c r="C95" s="57">
        <f>C35</f>
        <v>0.0007142218</v>
      </c>
      <c r="D95" s="57">
        <f>D35</f>
        <v>0.005938241</v>
      </c>
      <c r="E95" s="57">
        <f>E35</f>
        <v>0.008432842</v>
      </c>
      <c r="F95" s="57">
        <f>F35</f>
        <v>0.004061229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2.621026016031144</v>
      </c>
      <c r="C103">
        <f>C63*10000/C62</f>
        <v>-1.0020471844539687</v>
      </c>
      <c r="D103">
        <f>D63*10000/D62</f>
        <v>-2.996124819062409</v>
      </c>
      <c r="E103">
        <f>E63*10000/E62</f>
        <v>0.04710588397455482</v>
      </c>
      <c r="F103">
        <f>F63*10000/F62</f>
        <v>-4.769854044277294</v>
      </c>
      <c r="G103">
        <f>AVERAGE(C103:E103)</f>
        <v>-1.3170220398472743</v>
      </c>
      <c r="H103">
        <f>STDEV(C103:E103)</f>
        <v>1.545871969997593</v>
      </c>
      <c r="I103">
        <f>(B103*B4+C103*C4+D103*D4+E103*E4+F103*F4)/SUM(B4:F4)</f>
        <v>-1.2089345380771475</v>
      </c>
      <c r="K103">
        <f>(LN(H103)+LN(H123))/2-LN(K114*K115^3)</f>
        <v>-3.220648911924207</v>
      </c>
    </row>
    <row r="104" spans="1:11" ht="12.75">
      <c r="A104" t="s">
        <v>68</v>
      </c>
      <c r="B104">
        <f>B64*10000/B62</f>
        <v>0.5455414316902518</v>
      </c>
      <c r="C104">
        <f>C64*10000/C62</f>
        <v>-1.0388907589978076</v>
      </c>
      <c r="D104">
        <f>D64*10000/D62</f>
        <v>-0.8585664739081968</v>
      </c>
      <c r="E104">
        <f>E64*10000/E62</f>
        <v>0.021489142131568977</v>
      </c>
      <c r="F104">
        <f>F64*10000/F62</f>
        <v>-0.6883617593853822</v>
      </c>
      <c r="G104">
        <f>AVERAGE(C104:E104)</f>
        <v>-0.6253226969248118</v>
      </c>
      <c r="H104">
        <f>STDEV(C104:E104)</f>
        <v>0.567365295295626</v>
      </c>
      <c r="I104">
        <f>(B104*B4+C104*C4+D104*D4+E104*E4+F104*F4)/SUM(B4:F4)</f>
        <v>-0.46462687624003973</v>
      </c>
      <c r="K104">
        <f>(LN(H104)+LN(H124))/2-LN(K114*K115^4)</f>
        <v>-3.5651242069774156</v>
      </c>
    </row>
    <row r="105" spans="1:11" ht="12.75">
      <c r="A105" t="s">
        <v>69</v>
      </c>
      <c r="B105">
        <f>B65*10000/B62</f>
        <v>-0.21808632497161953</v>
      </c>
      <c r="C105">
        <f>C65*10000/C62</f>
        <v>0.7438518034249397</v>
      </c>
      <c r="D105">
        <f>D65*10000/D62</f>
        <v>1.0262852601584418</v>
      </c>
      <c r="E105">
        <f>E65*10000/E62</f>
        <v>-0.03581275867830433</v>
      </c>
      <c r="F105">
        <f>F65*10000/F62</f>
        <v>-0.452123650118985</v>
      </c>
      <c r="G105">
        <f>AVERAGE(C105:E105)</f>
        <v>0.5781081016350257</v>
      </c>
      <c r="H105">
        <f>STDEV(C105:E105)</f>
        <v>0.5501057002217876</v>
      </c>
      <c r="I105">
        <f>(B105*B4+C105*C4+D105*D4+E105*E4+F105*F4)/SUM(B4:F4)</f>
        <v>0.3255235435749267</v>
      </c>
      <c r="K105">
        <f>(LN(H105)+LN(H125))/2-LN(K114*K115^5)</f>
        <v>-3.0595157875966303</v>
      </c>
    </row>
    <row r="106" spans="1:11" ht="12.75">
      <c r="A106" t="s">
        <v>70</v>
      </c>
      <c r="B106">
        <f>B66*10000/B62</f>
        <v>1.9443128402838659</v>
      </c>
      <c r="C106">
        <f>C66*10000/C62</f>
        <v>0.6992303037979307</v>
      </c>
      <c r="D106">
        <f>D66*10000/D62</f>
        <v>0.6024136581376957</v>
      </c>
      <c r="E106">
        <f>E66*10000/E62</f>
        <v>0.4881389953652956</v>
      </c>
      <c r="F106">
        <f>F66*10000/F62</f>
        <v>12.796685136304376</v>
      </c>
      <c r="G106">
        <f>AVERAGE(C106:E106)</f>
        <v>0.5965943191003072</v>
      </c>
      <c r="H106">
        <f>STDEV(C106:E106)</f>
        <v>0.10566590582621554</v>
      </c>
      <c r="I106">
        <f>(B106*B4+C106*C4+D106*D4+E106*E4+F106*F4)/SUM(B4:F4)</f>
        <v>2.4205934139758996</v>
      </c>
      <c r="K106">
        <f>(LN(H106)+LN(H126))/2-LN(K114*K115^6)</f>
        <v>-3.4445452189935475</v>
      </c>
    </row>
    <row r="107" spans="1:11" ht="12.75">
      <c r="A107" t="s">
        <v>71</v>
      </c>
      <c r="B107">
        <f>B67*10000/B62</f>
        <v>0.0019710271182532563</v>
      </c>
      <c r="C107">
        <f>C67*10000/C62</f>
        <v>-0.17687126921020543</v>
      </c>
      <c r="D107">
        <f>D67*10000/D62</f>
        <v>-0.27845072895502804</v>
      </c>
      <c r="E107">
        <f>E67*10000/E62</f>
        <v>-0.22912662669902864</v>
      </c>
      <c r="F107">
        <f>F67*10000/F62</f>
        <v>0.12081543880632674</v>
      </c>
      <c r="G107">
        <f>AVERAGE(C107:E107)</f>
        <v>-0.22814954162142068</v>
      </c>
      <c r="H107">
        <f>STDEV(C107:E107)</f>
        <v>0.05079677826348038</v>
      </c>
      <c r="I107">
        <f>(B107*B4+C107*C4+D107*D4+E107*E4+F107*F4)/SUM(B4:F4)</f>
        <v>-0.14827833566164128</v>
      </c>
      <c r="K107">
        <f>(LN(H107)+LN(H127))/2-LN(K114*K115^7)</f>
        <v>-3.6619695703361224</v>
      </c>
    </row>
    <row r="108" spans="1:9" ht="12.75">
      <c r="A108" t="s">
        <v>72</v>
      </c>
      <c r="B108">
        <f>B68*10000/B62</f>
        <v>0.17074679978507437</v>
      </c>
      <c r="C108">
        <f>C68*10000/C62</f>
        <v>-0.17887665858429433</v>
      </c>
      <c r="D108">
        <f>D68*10000/D62</f>
        <v>-0.0016125870084661936</v>
      </c>
      <c r="E108">
        <f>E68*10000/E62</f>
        <v>0.25979172691003494</v>
      </c>
      <c r="F108">
        <f>F68*10000/F62</f>
        <v>-0.1419615287754286</v>
      </c>
      <c r="G108">
        <f>AVERAGE(C108:E108)</f>
        <v>0.02643416043909147</v>
      </c>
      <c r="H108">
        <f>STDEV(C108:E108)</f>
        <v>0.22067499436918692</v>
      </c>
      <c r="I108">
        <f>(B108*B4+C108*C4+D108*D4+E108*E4+F108*F4)/SUM(B4:F4)</f>
        <v>0.024751318012541348</v>
      </c>
    </row>
    <row r="109" spans="1:9" ht="12.75">
      <c r="A109" t="s">
        <v>73</v>
      </c>
      <c r="B109">
        <f>B69*10000/B62</f>
        <v>0.03482400649733326</v>
      </c>
      <c r="C109">
        <f>C69*10000/C62</f>
        <v>-0.07983770771935221</v>
      </c>
      <c r="D109">
        <f>D69*10000/D62</f>
        <v>0.06748622232361158</v>
      </c>
      <c r="E109">
        <f>E69*10000/E62</f>
        <v>0.024880654000236514</v>
      </c>
      <c r="F109">
        <f>F69*10000/F62</f>
        <v>0.022482754810607165</v>
      </c>
      <c r="G109">
        <f>AVERAGE(C109:E109)</f>
        <v>0.004176389534831962</v>
      </c>
      <c r="H109">
        <f>STDEV(C109:E109)</f>
        <v>0.07581282883599637</v>
      </c>
      <c r="I109">
        <f>(B109*B4+C109*C4+D109*D4+E109*E4+F109*F4)/SUM(B4:F4)</f>
        <v>0.01103329401646688</v>
      </c>
    </row>
    <row r="110" spans="1:11" ht="12.75">
      <c r="A110" t="s">
        <v>74</v>
      </c>
      <c r="B110">
        <f>B70*10000/B62</f>
        <v>-0.25355752533392584</v>
      </c>
      <c r="C110">
        <f>C70*10000/C62</f>
        <v>-0.024883949135034306</v>
      </c>
      <c r="D110">
        <f>D70*10000/D62</f>
        <v>0.06361343345233596</v>
      </c>
      <c r="E110">
        <f>E70*10000/E62</f>
        <v>0.005755737726430821</v>
      </c>
      <c r="F110">
        <f>F70*10000/F62</f>
        <v>-0.23603012057147904</v>
      </c>
      <c r="G110">
        <f>AVERAGE(C110:E110)</f>
        <v>0.014828407347910825</v>
      </c>
      <c r="H110">
        <f>STDEV(C110:E110)</f>
        <v>0.04494086872490607</v>
      </c>
      <c r="I110">
        <f>(B110*B4+C110*C4+D110*D4+E110*E4+F110*F4)/SUM(B4:F4)</f>
        <v>-0.05746980693684641</v>
      </c>
      <c r="K110">
        <f>EXP(AVERAGE(K103:K107))</f>
        <v>0.033696519052632316</v>
      </c>
    </row>
    <row r="111" spans="1:9" ht="12.75">
      <c r="A111" t="s">
        <v>75</v>
      </c>
      <c r="B111">
        <f>B71*10000/B62</f>
        <v>-0.047532158426670204</v>
      </c>
      <c r="C111">
        <f>C71*10000/C62</f>
        <v>-0.0019312016017028787</v>
      </c>
      <c r="D111">
        <f>D71*10000/D62</f>
        <v>-0.020020704636632178</v>
      </c>
      <c r="E111">
        <f>E71*10000/E62</f>
        <v>-0.03942603211222425</v>
      </c>
      <c r="F111">
        <f>F71*10000/F62</f>
        <v>-0.02743596776834527</v>
      </c>
      <c r="G111">
        <f>AVERAGE(C111:E111)</f>
        <v>-0.02045931278351977</v>
      </c>
      <c r="H111">
        <f>STDEV(C111:E111)</f>
        <v>0.01875126293301516</v>
      </c>
      <c r="I111">
        <f>(B111*B4+C111*C4+D111*D4+E111*E4+F111*F4)/SUM(B4:F4)</f>
        <v>-0.025299254949608375</v>
      </c>
    </row>
    <row r="112" spans="1:9" ht="12.75">
      <c r="A112" t="s">
        <v>76</v>
      </c>
      <c r="B112">
        <f>B72*10000/B62</f>
        <v>-0.02487582550791065</v>
      </c>
      <c r="C112">
        <f>C72*10000/C62</f>
        <v>0.01061872534121482</v>
      </c>
      <c r="D112">
        <f>D72*10000/D62</f>
        <v>0.0003301091130441369</v>
      </c>
      <c r="E112">
        <f>E72*10000/E62</f>
        <v>-0.026078241992621196</v>
      </c>
      <c r="F112">
        <f>F72*10000/F62</f>
        <v>-0.03530072989165975</v>
      </c>
      <c r="G112">
        <f>AVERAGE(C112:E112)</f>
        <v>-0.005043135846120746</v>
      </c>
      <c r="H112">
        <f>STDEV(C112:E112)</f>
        <v>0.01892936010325098</v>
      </c>
      <c r="I112">
        <f>(B112*B4+C112*C4+D112*D4+E112*E4+F112*F4)/SUM(B4:F4)</f>
        <v>-0.011945906011957413</v>
      </c>
    </row>
    <row r="113" spans="1:9" ht="12.75">
      <c r="A113" t="s">
        <v>77</v>
      </c>
      <c r="B113">
        <f>B73*10000/B62</f>
        <v>0.028288365959820403</v>
      </c>
      <c r="C113">
        <f>C73*10000/C62</f>
        <v>0.02195662579659028</v>
      </c>
      <c r="D113">
        <f>D73*10000/D62</f>
        <v>0.031711404867011794</v>
      </c>
      <c r="E113">
        <f>E73*10000/E62</f>
        <v>0.02715928924820389</v>
      </c>
      <c r="F113">
        <f>F73*10000/F62</f>
        <v>0.01028126891412101</v>
      </c>
      <c r="G113">
        <f>AVERAGE(C113:E113)</f>
        <v>0.02694243997060199</v>
      </c>
      <c r="H113">
        <f>STDEV(C113:E113)</f>
        <v>0.004881003624776414</v>
      </c>
      <c r="I113">
        <f>(B113*B4+C113*C4+D113*D4+E113*E4+F113*F4)/SUM(B4:F4)</f>
        <v>0.024911107998096343</v>
      </c>
    </row>
    <row r="114" spans="1:11" ht="12.75">
      <c r="A114" t="s">
        <v>78</v>
      </c>
      <c r="B114">
        <f>B74*10000/B62</f>
        <v>-0.22101448483478445</v>
      </c>
      <c r="C114">
        <f>C74*10000/C62</f>
        <v>-0.21692871336355996</v>
      </c>
      <c r="D114">
        <f>D74*10000/D62</f>
        <v>-0.21720677294169424</v>
      </c>
      <c r="E114">
        <f>E74*10000/E62</f>
        <v>-0.20939199683919613</v>
      </c>
      <c r="F114">
        <f>F74*10000/F62</f>
        <v>-0.16433036538160026</v>
      </c>
      <c r="G114">
        <f>AVERAGE(C114:E114)</f>
        <v>-0.21450916104815013</v>
      </c>
      <c r="H114">
        <f>STDEV(C114:E114)</f>
        <v>0.004433774513692991</v>
      </c>
      <c r="I114">
        <f>(B114*B4+C114*C4+D114*D4+E114*E4+F114*F4)/SUM(B4:F4)</f>
        <v>-0.20874944515068225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5.275066100577001E-05</v>
      </c>
      <c r="C115">
        <f>C75*10000/C62</f>
        <v>-0.0027577857998595627</v>
      </c>
      <c r="D115">
        <f>D75*10000/D62</f>
        <v>-0.002190337236836923</v>
      </c>
      <c r="E115">
        <f>E75*10000/E62</f>
        <v>0.0001991085330317672</v>
      </c>
      <c r="F115">
        <f>F75*10000/F62</f>
        <v>-0.0034192292420465297</v>
      </c>
      <c r="G115">
        <f>AVERAGE(C115:E115)</f>
        <v>-0.0015830048345549061</v>
      </c>
      <c r="H115">
        <f>STDEV(C115:E115)</f>
        <v>0.0015692181203126126</v>
      </c>
      <c r="I115">
        <f>(B115*B4+C115*C4+D115*D4+E115*E4+F115*F4)/SUM(B4:F4)</f>
        <v>-0.0015921206953338064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72.83692883494832</v>
      </c>
      <c r="C122">
        <f>C82*10000/C62</f>
        <v>23.315188792929995</v>
      </c>
      <c r="D122">
        <f>D82*10000/D62</f>
        <v>-21.58568368581309</v>
      </c>
      <c r="E122">
        <f>E82*10000/E62</f>
        <v>-24.431374547338674</v>
      </c>
      <c r="F122">
        <f>F82*10000/F62</f>
        <v>-38.38908907156082</v>
      </c>
      <c r="G122">
        <f>AVERAGE(C122:E122)</f>
        <v>-7.567289813407257</v>
      </c>
      <c r="H122">
        <f>STDEV(C122:E122)</f>
        <v>26.78283223957095</v>
      </c>
      <c r="I122">
        <f>(B122*B4+C122*C4+D122*D4+E122*E4+F122*F4)/SUM(B4:F4)</f>
        <v>-0.05468244484676047</v>
      </c>
    </row>
    <row r="123" spans="1:9" ht="12.75">
      <c r="A123" t="s">
        <v>82</v>
      </c>
      <c r="B123">
        <f>B83*10000/B62</f>
        <v>-1.9940972449237437</v>
      </c>
      <c r="C123">
        <f>C83*10000/C62</f>
        <v>6.1119801106468605</v>
      </c>
      <c r="D123">
        <f>D83*10000/D62</f>
        <v>3.4154546213413197</v>
      </c>
      <c r="E123">
        <f>E83*10000/E62</f>
        <v>1.300860166720609</v>
      </c>
      <c r="F123">
        <f>F83*10000/F62</f>
        <v>6.738726000831066</v>
      </c>
      <c r="G123">
        <f>AVERAGE(C123:E123)</f>
        <v>3.6094316329029295</v>
      </c>
      <c r="H123">
        <f>STDEV(C123:E123)</f>
        <v>2.41141848078512</v>
      </c>
      <c r="I123">
        <f>(B123*B4+C123*C4+D123*D4+E123*E4+F123*F4)/SUM(B4:F4)</f>
        <v>3.218014876267286</v>
      </c>
    </row>
    <row r="124" spans="1:9" ht="12.75">
      <c r="A124" t="s">
        <v>83</v>
      </c>
      <c r="B124">
        <f>B84*10000/B62</f>
        <v>-2.697345682841713</v>
      </c>
      <c r="C124">
        <f>C84*10000/C62</f>
        <v>-2.248804312198273</v>
      </c>
      <c r="D124">
        <f>D84*10000/D62</f>
        <v>-3.362329747474368</v>
      </c>
      <c r="E124">
        <f>E84*10000/E62</f>
        <v>-4.267294636999138</v>
      </c>
      <c r="F124">
        <f>F84*10000/F62</f>
        <v>-4.993769763684989</v>
      </c>
      <c r="G124">
        <f>AVERAGE(C124:E124)</f>
        <v>-3.29280956555726</v>
      </c>
      <c r="H124">
        <f>STDEV(C124:E124)</f>
        <v>1.0110393610532742</v>
      </c>
      <c r="I124">
        <f>(B124*B4+C124*C4+D124*D4+E124*E4+F124*F4)/SUM(B4:F4)</f>
        <v>-3.4336224344445743</v>
      </c>
    </row>
    <row r="125" spans="1:9" ht="12.75">
      <c r="A125" t="s">
        <v>84</v>
      </c>
      <c r="B125">
        <f>B85*10000/B62</f>
        <v>-0.5872991946946369</v>
      </c>
      <c r="C125">
        <f>C85*10000/C62</f>
        <v>2.4398138004611067</v>
      </c>
      <c r="D125">
        <f>D85*10000/D62</f>
        <v>1.2380456998005527</v>
      </c>
      <c r="E125">
        <f>E85*10000/E62</f>
        <v>0.7289242417272361</v>
      </c>
      <c r="F125">
        <f>F85*10000/F62</f>
        <v>-1.064269289722285</v>
      </c>
      <c r="G125">
        <f>AVERAGE(C125:E125)</f>
        <v>1.4689279139962987</v>
      </c>
      <c r="H125">
        <f>STDEV(C125:E125)</f>
        <v>0.8785019739136003</v>
      </c>
      <c r="I125">
        <f>(B125*B4+C125*C4+D125*D4+E125*E4+F125*F4)/SUM(B4:F4)</f>
        <v>0.8336800011238086</v>
      </c>
    </row>
    <row r="126" spans="1:9" ht="12.75">
      <c r="A126" t="s">
        <v>85</v>
      </c>
      <c r="B126">
        <f>B86*10000/B62</f>
        <v>1.9126231499333757</v>
      </c>
      <c r="C126">
        <f>C86*10000/C62</f>
        <v>2.17902844506515</v>
      </c>
      <c r="D126">
        <f>D86*10000/D62</f>
        <v>1.2394024430098054</v>
      </c>
      <c r="E126">
        <f>E86*10000/E62</f>
        <v>0.9338118265493102</v>
      </c>
      <c r="F126">
        <f>F86*10000/F62</f>
        <v>1.9798932091644756</v>
      </c>
      <c r="G126">
        <f>AVERAGE(C126:E126)</f>
        <v>1.4507475715414218</v>
      </c>
      <c r="H126">
        <f>STDEV(C126:E126)</f>
        <v>0.6489539115164804</v>
      </c>
      <c r="I126">
        <f>(B126*B4+C126*C4+D126*D4+E126*E4+F126*F4)/SUM(B4:F4)</f>
        <v>1.5883400937266554</v>
      </c>
    </row>
    <row r="127" spans="1:9" ht="12.75">
      <c r="A127" t="s">
        <v>86</v>
      </c>
      <c r="B127">
        <f>B87*10000/B62</f>
        <v>0.1576149240047465</v>
      </c>
      <c r="C127">
        <f>C87*10000/C62</f>
        <v>0.6061990192545459</v>
      </c>
      <c r="D127">
        <f>D87*10000/D62</f>
        <v>0.2892720474775617</v>
      </c>
      <c r="E127">
        <f>E87*10000/E62</f>
        <v>0.07375709087483405</v>
      </c>
      <c r="F127">
        <f>F87*10000/F62</f>
        <v>0.34677293557644284</v>
      </c>
      <c r="G127">
        <f>AVERAGE(C127:E127)</f>
        <v>0.3230760525356472</v>
      </c>
      <c r="H127">
        <f>STDEV(C127:E127)</f>
        <v>0.26782575462910935</v>
      </c>
      <c r="I127">
        <f>(B127*B4+C127*C4+D127*D4+E127*E4+F127*F4)/SUM(B4:F4)</f>
        <v>0.3023952920579779</v>
      </c>
    </row>
    <row r="128" spans="1:9" ht="12.75">
      <c r="A128" t="s">
        <v>87</v>
      </c>
      <c r="B128">
        <f>B88*10000/B62</f>
        <v>-0.06771634117398957</v>
      </c>
      <c r="C128">
        <f>C88*10000/C62</f>
        <v>-0.04257854352441111</v>
      </c>
      <c r="D128">
        <f>D88*10000/D62</f>
        <v>-0.2455179633018586</v>
      </c>
      <c r="E128">
        <f>E88*10000/E62</f>
        <v>-0.34588585730224863</v>
      </c>
      <c r="F128">
        <f>F88*10000/F62</f>
        <v>-0.24755348257131884</v>
      </c>
      <c r="G128">
        <f>AVERAGE(C128:E128)</f>
        <v>-0.2113274547095061</v>
      </c>
      <c r="H128">
        <f>STDEV(C128:E128)</f>
        <v>0.15451723142140072</v>
      </c>
      <c r="I128">
        <f>(B128*B4+C128*C4+D128*D4+E128*E4+F128*F4)/SUM(B4:F4)</f>
        <v>-0.1953667246282225</v>
      </c>
    </row>
    <row r="129" spans="1:9" ht="12.75">
      <c r="A129" t="s">
        <v>88</v>
      </c>
      <c r="B129">
        <f>B89*10000/B62</f>
        <v>-0.022304635131418168</v>
      </c>
      <c r="C129">
        <f>C89*10000/C62</f>
        <v>0.15304445218967203</v>
      </c>
      <c r="D129">
        <f>D89*10000/D62</f>
        <v>0.14886035868760908</v>
      </c>
      <c r="E129">
        <f>E89*10000/E62</f>
        <v>0.08639790103453221</v>
      </c>
      <c r="F129">
        <f>F89*10000/F62</f>
        <v>0.05758887352375041</v>
      </c>
      <c r="G129">
        <f>AVERAGE(C129:E129)</f>
        <v>0.12943423730393777</v>
      </c>
      <c r="H129">
        <f>STDEV(C129:E129)</f>
        <v>0.03732922902001215</v>
      </c>
      <c r="I129">
        <f>(B129*B4+C129*C4+D129*D4+E129*E4+F129*F4)/SUM(B4:F4)</f>
        <v>0.09791536391585841</v>
      </c>
    </row>
    <row r="130" spans="1:9" ht="12.75">
      <c r="A130" t="s">
        <v>89</v>
      </c>
      <c r="B130">
        <f>B90*10000/B62</f>
        <v>0.14984753791949862</v>
      </c>
      <c r="C130">
        <f>C90*10000/C62</f>
        <v>0.20719717501700174</v>
      </c>
      <c r="D130">
        <f>D90*10000/D62</f>
        <v>0.17354245975174978</v>
      </c>
      <c r="E130">
        <f>E90*10000/E62</f>
        <v>0.07306912709964854</v>
      </c>
      <c r="F130">
        <f>F90*10000/F62</f>
        <v>0.27073923812038037</v>
      </c>
      <c r="G130">
        <f>AVERAGE(C130:E130)</f>
        <v>0.15126958728946668</v>
      </c>
      <c r="H130">
        <f>STDEV(C130:E130)</f>
        <v>0.06978283417374792</v>
      </c>
      <c r="I130">
        <f>(B130*B4+C130*C4+D130*D4+E130*E4+F130*F4)/SUM(B4:F4)</f>
        <v>0.16703351556921806</v>
      </c>
    </row>
    <row r="131" spans="1:9" ht="12.75">
      <c r="A131" t="s">
        <v>90</v>
      </c>
      <c r="B131">
        <f>B91*10000/B62</f>
        <v>0.021137436576881108</v>
      </c>
      <c r="C131">
        <f>C91*10000/C62</f>
        <v>-0.01775363782836095</v>
      </c>
      <c r="D131">
        <f>D91*10000/D62</f>
        <v>0.026294838163691877</v>
      </c>
      <c r="E131">
        <f>E91*10000/E62</f>
        <v>0.019711479359917627</v>
      </c>
      <c r="F131">
        <f>F91*10000/F62</f>
        <v>0.042298456931855556</v>
      </c>
      <c r="G131">
        <f>AVERAGE(C131:E131)</f>
        <v>0.009417559898416186</v>
      </c>
      <c r="H131">
        <f>STDEV(C131:E131)</f>
        <v>0.023760064030122523</v>
      </c>
      <c r="I131">
        <f>(B131*B4+C131*C4+D131*D4+E131*E4+F131*F4)/SUM(B4:F4)</f>
        <v>0.015496507633547311</v>
      </c>
    </row>
    <row r="132" spans="1:9" ht="12.75">
      <c r="A132" t="s">
        <v>91</v>
      </c>
      <c r="B132">
        <f>B92*10000/B62</f>
        <v>0.02174288510989406</v>
      </c>
      <c r="C132">
        <f>C92*10000/C62</f>
        <v>-0.003451537724319803</v>
      </c>
      <c r="D132">
        <f>D92*10000/D62</f>
        <v>-0.01207978232078948</v>
      </c>
      <c r="E132">
        <f>E92*10000/E62</f>
        <v>-0.011158347166958425</v>
      </c>
      <c r="F132">
        <f>F92*10000/F62</f>
        <v>-0.0043970879482844415</v>
      </c>
      <c r="G132">
        <f>AVERAGE(C132:E132)</f>
        <v>-0.008896555737355904</v>
      </c>
      <c r="H132">
        <f>STDEV(C132:E132)</f>
        <v>0.004737977053278603</v>
      </c>
      <c r="I132">
        <f>(B132*B4+C132*C4+D132*D4+E132*E4+F132*F4)/SUM(B4:F4)</f>
        <v>-0.0038659454851280427</v>
      </c>
    </row>
    <row r="133" spans="1:9" ht="12.75">
      <c r="A133" t="s">
        <v>92</v>
      </c>
      <c r="B133">
        <f>B93*10000/B62</f>
        <v>0.05798134201216888</v>
      </c>
      <c r="C133">
        <f>C93*10000/C62</f>
        <v>0.05259282627886259</v>
      </c>
      <c r="D133">
        <f>D93*10000/D62</f>
        <v>0.05590750739034906</v>
      </c>
      <c r="E133">
        <f>E93*10000/E62</f>
        <v>0.04121577795729023</v>
      </c>
      <c r="F133">
        <f>F93*10000/F62</f>
        <v>0.03999401433806868</v>
      </c>
      <c r="G133">
        <f>AVERAGE(C133:E133)</f>
        <v>0.049905370542167295</v>
      </c>
      <c r="H133">
        <f>STDEV(C133:E133)</f>
        <v>0.007705747347666745</v>
      </c>
      <c r="I133">
        <f>(B133*B4+C133*C4+D133*D4+E133*E4+F133*F4)/SUM(B4:F4)</f>
        <v>0.04975018607861143</v>
      </c>
    </row>
    <row r="134" spans="1:9" ht="12.75">
      <c r="A134" t="s">
        <v>93</v>
      </c>
      <c r="B134">
        <f>B94*10000/B62</f>
        <v>-0.011952039903442749</v>
      </c>
      <c r="C134">
        <f>C94*10000/C62</f>
        <v>0.002767713072635737</v>
      </c>
      <c r="D134">
        <f>D94*10000/D62</f>
        <v>0.010594356265022033</v>
      </c>
      <c r="E134">
        <f>E94*10000/E62</f>
        <v>-4.548022697810551E-05</v>
      </c>
      <c r="F134">
        <f>F94*10000/F62</f>
        <v>-0.03205265120349888</v>
      </c>
      <c r="G134">
        <f>AVERAGE(C134:E134)</f>
        <v>0.0044388630368932215</v>
      </c>
      <c r="H134">
        <f>STDEV(C134:E134)</f>
        <v>0.005513264622381443</v>
      </c>
      <c r="I134">
        <f>(B134*B4+C134*C4+D134*D4+E134*E4+F134*F4)/SUM(B4:F4)</f>
        <v>-0.002803286584859586</v>
      </c>
    </row>
    <row r="135" spans="1:9" ht="12.75">
      <c r="A135" t="s">
        <v>94</v>
      </c>
      <c r="B135">
        <f>B95*10000/B62</f>
        <v>-0.0013902781273858738</v>
      </c>
      <c r="C135">
        <f>C95*10000/C62</f>
        <v>0.0007142134607831759</v>
      </c>
      <c r="D135">
        <f>D95*10000/D62</f>
        <v>0.0059381874204121644</v>
      </c>
      <c r="E135">
        <f>E95*10000/E62</f>
        <v>0.008432851869603998</v>
      </c>
      <c r="F135">
        <f>F95*10000/F62</f>
        <v>0.0040613587576474024</v>
      </c>
      <c r="G135">
        <f>AVERAGE(C135:E135)</f>
        <v>0.005028417583599779</v>
      </c>
      <c r="H135">
        <f>STDEV(C135:E135)</f>
        <v>0.003938921881493873</v>
      </c>
      <c r="I135">
        <f>(B135*B4+C135*C4+D135*D4+E135*E4+F135*F4)/SUM(B4:F4)</f>
        <v>0.003970486003779455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2004-05-18T10:08:05Z</cp:lastPrinted>
  <dcterms:created xsi:type="dcterms:W3CDTF">2004-05-18T10:08:05Z</dcterms:created>
  <dcterms:modified xsi:type="dcterms:W3CDTF">2004-05-18T10:21:40Z</dcterms:modified>
  <cp:category/>
  <cp:version/>
  <cp:contentType/>
  <cp:contentStatus/>
</cp:coreProperties>
</file>