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<sst xmlns="http://schemas.openxmlformats.org/spreadsheetml/2006/main" count="204" uniqueCount="98">
  <si>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18/05/2004       12:10:34</t>
  </si>
  <si>
    <t>LISSNER</t>
  </si>
  <si>
    <t>HCMQAP244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</si>
  <si>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</si>
  <si>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</si>
  <si>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</si>
  <si>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</si>
  <si>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</si>
  <si>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</si>
  <si>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</si>
  <si>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</si>
  <si>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</si>
  <si>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</si>
  <si>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</si>
  <si>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</si>
  <si>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</si>
  <si>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</si>
  <si>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</si>
  <si>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</si>
  <si>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</si>
  <si>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</si>
  <si>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</si>
  <si>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</si>
  <si>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</si>
  <si>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</si>
  <si>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</si>
  <si>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</si>
  <si>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</si>
  <si>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</si>
  <si>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</si>
  <si>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</si>
  <si>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</si>
  <si>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</si>
  <si>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</si>
  <si>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</si>
  <si>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</si>
  <si>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</si>
  <si>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</si>
  <si>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</si>
  <si>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</si>
  <si>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</si>
  <si>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</si>
  <si>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</si>
  <si>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</si>
  <si>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</si>
  <si>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</si>
  <si>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</si>
  <si>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-0.003759*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</si>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</sst>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43554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-0.002267</v>
      </c>
      <c r="C4" s="13">
        <v>-0.003761</v>
      </c>
      <c r="D4" s="13">
        <v>-0.003759</v>
      </c>
      <c r="E4" s="13">
        <v>-0.003757</v>
      </c>
      <c r="F4" s="24">
        <v>-0.002081</v>
      </c>
      <c r="G4" s="34">
        <v>-0.011716</v>
      </c>
    </row>
    <row r="5" spans="1:7" ht="12.75" thickBot="1">
      <c r="A5" s="44" t="s">
        <v>13</v>
      </c>
      <c r="B5" s="45">
        <v>3.727323</v>
      </c>
      <c r="C5" s="46">
        <v>0.86886</v>
      </c>
      <c r="D5" s="46">
        <v>-0.634095</v>
      </c>
      <c r="E5" s="46">
        <v>-1.289381</v>
      </c>
      <c r="F5" s="47">
        <v>-2.144888</v>
      </c>
      <c r="G5" s="48">
        <v>4.627435</v>
      </c>
    </row>
    <row r="6" spans="1:7" ht="12.75" thickTop="1">
      <c r="A6" s="6" t="s">
        <v>14</v>
      </c>
      <c r="B6" s="39">
        <v>-45.33124</v>
      </c>
      <c r="C6" s="40">
        <v>3.519546</v>
      </c>
      <c r="D6" s="40">
        <v>79.54682</v>
      </c>
      <c r="E6" s="40">
        <v>-5.523738</v>
      </c>
      <c r="F6" s="41">
        <v>-90.71683</v>
      </c>
      <c r="G6" s="42">
        <v>-2.737913E-05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3.802487</v>
      </c>
      <c r="C8" s="14">
        <v>3.71881</v>
      </c>
      <c r="D8" s="14">
        <v>-1.309504</v>
      </c>
      <c r="E8" s="14">
        <v>1.086707</v>
      </c>
      <c r="F8" s="25">
        <v>-0.3121707</v>
      </c>
      <c r="G8" s="35">
        <v>1.351633</v>
      </c>
    </row>
    <row r="9" spans="1:7" ht="12">
      <c r="A9" s="20" t="s">
        <v>17</v>
      </c>
      <c r="B9" s="29">
        <v>1.246698</v>
      </c>
      <c r="C9" s="14">
        <v>0.05117343</v>
      </c>
      <c r="D9" s="14">
        <v>0.1402295</v>
      </c>
      <c r="E9" s="14">
        <v>-0.1254844</v>
      </c>
      <c r="F9" s="25">
        <v>-2.026064</v>
      </c>
      <c r="G9" s="35">
        <v>-0.07300566</v>
      </c>
    </row>
    <row r="10" spans="1:7" ht="12">
      <c r="A10" s="20" t="s">
        <v>18</v>
      </c>
      <c r="B10" s="29">
        <v>-0.0158309</v>
      </c>
      <c r="C10" s="14">
        <v>-1.037279</v>
      </c>
      <c r="D10" s="14">
        <v>0.4113</v>
      </c>
      <c r="E10" s="14">
        <v>-0.7671595</v>
      </c>
      <c r="F10" s="25">
        <v>-0.8228073</v>
      </c>
      <c r="G10" s="35">
        <v>-0.447083</v>
      </c>
    </row>
    <row r="11" spans="1:7" ht="12">
      <c r="A11" s="21" t="s">
        <v>19</v>
      </c>
      <c r="B11" s="31">
        <v>1.678717</v>
      </c>
      <c r="C11" s="16">
        <v>0.5531859</v>
      </c>
      <c r="D11" s="16">
        <v>1.362652</v>
      </c>
      <c r="E11" s="16">
        <v>1.712292</v>
      </c>
      <c r="F11" s="27">
        <v>14.34607</v>
      </c>
      <c r="G11" s="37">
        <v>3.026508</v>
      </c>
    </row>
    <row r="12" spans="1:7" ht="12">
      <c r="A12" s="20" t="s">
        <v>20</v>
      </c>
      <c r="B12" s="29">
        <v>0.4502888</v>
      </c>
      <c r="C12" s="14">
        <v>-0.1777959</v>
      </c>
      <c r="D12" s="14">
        <v>-0.386482</v>
      </c>
      <c r="E12" s="14">
        <v>-0.07239969</v>
      </c>
      <c r="F12" s="25">
        <v>-0.2192235</v>
      </c>
      <c r="G12" s="35">
        <v>-0.1170476</v>
      </c>
    </row>
    <row r="13" spans="1:7" ht="12">
      <c r="A13" s="20" t="s">
        <v>21</v>
      </c>
      <c r="B13" s="29">
        <v>-0.0725443</v>
      </c>
      <c r="C13" s="14">
        <v>-0.04304098</v>
      </c>
      <c r="D13" s="14">
        <v>-0.1374633</v>
      </c>
      <c r="E13" s="14">
        <v>-0.1164703</v>
      </c>
      <c r="F13" s="25">
        <v>-0.06061693</v>
      </c>
      <c r="G13" s="35">
        <v>-0.09003111</v>
      </c>
    </row>
    <row r="14" spans="1:7" ht="12">
      <c r="A14" s="20" t="s">
        <v>22</v>
      </c>
      <c r="B14" s="29">
        <v>-0.04968951</v>
      </c>
      <c r="C14" s="14">
        <v>-0.1040488</v>
      </c>
      <c r="D14" s="14">
        <v>-0.01365235</v>
      </c>
      <c r="E14" s="14">
        <v>-0.1195306</v>
      </c>
      <c r="F14" s="25">
        <v>0.102392</v>
      </c>
      <c r="G14" s="35">
        <v>-0.05064846</v>
      </c>
    </row>
    <row r="15" spans="1:7" ht="12">
      <c r="A15" s="21" t="s">
        <v>23</v>
      </c>
      <c r="B15" s="31">
        <v>-0.273543</v>
      </c>
      <c r="C15" s="16">
        <v>-0.03154926</v>
      </c>
      <c r="D15" s="16">
        <v>0.03466036</v>
      </c>
      <c r="E15" s="16">
        <v>-0.03158753</v>
      </c>
      <c r="F15" s="27">
        <v>-0.3638934</v>
      </c>
      <c r="G15" s="37">
        <v>-0.09499066</v>
      </c>
    </row>
    <row r="16" spans="1:7" ht="12">
      <c r="A16" s="20" t="s">
        <v>24</v>
      </c>
      <c r="B16" s="29">
        <v>0.01237833</v>
      </c>
      <c r="C16" s="14">
        <v>-0.0414396</v>
      </c>
      <c r="D16" s="14">
        <v>-0.03401352</v>
      </c>
      <c r="E16" s="14">
        <v>0.01942799</v>
      </c>
      <c r="F16" s="25">
        <v>-0.04826195</v>
      </c>
      <c r="G16" s="35">
        <v>-0.01811804</v>
      </c>
    </row>
    <row r="17" spans="1:7" ht="12">
      <c r="A17" s="20" t="s">
        <v>25</v>
      </c>
      <c r="B17" s="29">
        <v>-0.01492558</v>
      </c>
      <c r="C17" s="14">
        <v>-0.01627515</v>
      </c>
      <c r="D17" s="14">
        <v>-0.02164221</v>
      </c>
      <c r="E17" s="14">
        <v>-0.01079258</v>
      </c>
      <c r="F17" s="25">
        <v>-0.006545155</v>
      </c>
      <c r="G17" s="35">
        <v>-0.01475638</v>
      </c>
    </row>
    <row r="18" spans="1:7" ht="12">
      <c r="A18" s="20" t="s">
        <v>26</v>
      </c>
      <c r="B18" s="29">
        <v>0.01423741</v>
      </c>
      <c r="C18" s="14">
        <v>0.01379696</v>
      </c>
      <c r="D18" s="14">
        <v>-0.00820009</v>
      </c>
      <c r="E18" s="14">
        <v>0.01520103</v>
      </c>
      <c r="F18" s="25">
        <v>-0.01114503</v>
      </c>
      <c r="G18" s="35">
        <v>0.005586435</v>
      </c>
    </row>
    <row r="19" spans="1:7" ht="12">
      <c r="A19" s="21" t="s">
        <v>27</v>
      </c>
      <c r="B19" s="31">
        <v>-0.2220281</v>
      </c>
      <c r="C19" s="16">
        <v>-0.2059483</v>
      </c>
      <c r="D19" s="16">
        <v>-0.2167726</v>
      </c>
      <c r="E19" s="16">
        <v>-0.2154604</v>
      </c>
      <c r="F19" s="27">
        <v>-0.1512754</v>
      </c>
      <c r="G19" s="37">
        <v>-0.2058927</v>
      </c>
    </row>
    <row r="20" spans="1:7" ht="12.75" thickBot="1">
      <c r="A20" s="44" t="s">
        <v>28</v>
      </c>
      <c r="B20" s="45">
        <v>4.768772E-05</v>
      </c>
      <c r="C20" s="46">
        <v>0.003406523</v>
      </c>
      <c r="D20" s="46">
        <v>-0.001076537</v>
      </c>
      <c r="E20" s="46">
        <v>0.002761284</v>
      </c>
      <c r="F20" s="47">
        <v>-0.002167138</v>
      </c>
      <c r="G20" s="48">
        <v>0.000943367</v>
      </c>
    </row>
    <row r="21" spans="1:7" ht="12.75" thickTop="1">
      <c r="A21" s="6" t="s">
        <v>29</v>
      </c>
      <c r="B21" s="39">
        <v>-112.006</v>
      </c>
      <c r="C21" s="40">
        <v>125.344</v>
      </c>
      <c r="D21" s="40">
        <v>125.4523</v>
      </c>
      <c r="E21" s="40">
        <v>-36.2989</v>
      </c>
      <c r="F21" s="41">
        <v>-265.6688</v>
      </c>
      <c r="G21" s="43">
        <v>0.002145074</v>
      </c>
    </row>
    <row r="22" spans="1:7" ht="12">
      <c r="A22" s="20" t="s">
        <v>30</v>
      </c>
      <c r="B22" s="29">
        <v>74.54784</v>
      </c>
      <c r="C22" s="14">
        <v>17.37722</v>
      </c>
      <c r="D22" s="14">
        <v>-12.6819</v>
      </c>
      <c r="E22" s="14">
        <v>-25.78768</v>
      </c>
      <c r="F22" s="25">
        <v>-42.89802</v>
      </c>
      <c r="G22" s="36">
        <v>0</v>
      </c>
    </row>
    <row r="23" spans="1:7" ht="12">
      <c r="A23" s="20" t="s">
        <v>31</v>
      </c>
      <c r="B23" s="29">
        <v>1.813661</v>
      </c>
      <c r="C23" s="14">
        <v>0.01277323</v>
      </c>
      <c r="D23" s="14">
        <v>-2.302142</v>
      </c>
      <c r="E23" s="14">
        <v>-2.638297</v>
      </c>
      <c r="F23" s="25">
        <v>9.43823</v>
      </c>
      <c r="G23" s="35">
        <v>0.3347238</v>
      </c>
    </row>
    <row r="24" spans="1:7" ht="12">
      <c r="A24" s="20" t="s">
        <v>32</v>
      </c>
      <c r="B24" s="29">
        <v>2.960828</v>
      </c>
      <c r="C24" s="14">
        <v>-0.22001</v>
      </c>
      <c r="D24" s="14">
        <v>2.094152</v>
      </c>
      <c r="E24" s="14">
        <v>0.9908137</v>
      </c>
      <c r="F24" s="25">
        <v>1.421759</v>
      </c>
      <c r="G24" s="35">
        <v>1.307971</v>
      </c>
    </row>
    <row r="25" spans="1:7" ht="12">
      <c r="A25" s="20" t="s">
        <v>33</v>
      </c>
      <c r="B25" s="29">
        <v>0.5917237</v>
      </c>
      <c r="C25" s="14">
        <v>0.7790409</v>
      </c>
      <c r="D25" s="14">
        <v>-0.2831316</v>
      </c>
      <c r="E25" s="14">
        <v>-1.011907</v>
      </c>
      <c r="F25" s="25">
        <v>-3.755349</v>
      </c>
      <c r="G25" s="35">
        <v>-0.5380668</v>
      </c>
    </row>
    <row r="26" spans="1:7" ht="12">
      <c r="A26" s="21" t="s">
        <v>34</v>
      </c>
      <c r="B26" s="31">
        <v>1.097218</v>
      </c>
      <c r="C26" s="16">
        <v>0.2484782</v>
      </c>
      <c r="D26" s="16">
        <v>0.6058427</v>
      </c>
      <c r="E26" s="16">
        <v>0.3436604</v>
      </c>
      <c r="F26" s="27">
        <v>2.281966</v>
      </c>
      <c r="G26" s="37">
        <v>0.751213</v>
      </c>
    </row>
    <row r="27" spans="1:7" ht="12">
      <c r="A27" s="20" t="s">
        <v>35</v>
      </c>
      <c r="B27" s="29">
        <v>0.3318828</v>
      </c>
      <c r="C27" s="14">
        <v>0.3266022</v>
      </c>
      <c r="D27" s="14">
        <v>-0.3300302</v>
      </c>
      <c r="E27" s="14">
        <v>-0.2332643</v>
      </c>
      <c r="F27" s="25">
        <v>0.1737865</v>
      </c>
      <c r="G27" s="35">
        <v>0.01443239</v>
      </c>
    </row>
    <row r="28" spans="1:7" ht="12">
      <c r="A28" s="20" t="s">
        <v>36</v>
      </c>
      <c r="B28" s="29">
        <v>0.3929267</v>
      </c>
      <c r="C28" s="14">
        <v>-0.0315912</v>
      </c>
      <c r="D28" s="14">
        <v>0.4146372</v>
      </c>
      <c r="E28" s="14">
        <v>0.1116469</v>
      </c>
      <c r="F28" s="25">
        <v>-0.008430682</v>
      </c>
      <c r="G28" s="35">
        <v>0.1748796</v>
      </c>
    </row>
    <row r="29" spans="1:7" ht="12">
      <c r="A29" s="20" t="s">
        <v>37</v>
      </c>
      <c r="B29" s="29">
        <v>0.1340596</v>
      </c>
      <c r="C29" s="14">
        <v>0.02526322</v>
      </c>
      <c r="D29" s="14">
        <v>-0.0183614</v>
      </c>
      <c r="E29" s="14">
        <v>-0.01228421</v>
      </c>
      <c r="F29" s="25">
        <v>0.08778431</v>
      </c>
      <c r="G29" s="35">
        <v>0.0298506</v>
      </c>
    </row>
    <row r="30" spans="1:7" ht="12">
      <c r="A30" s="21" t="s">
        <v>38</v>
      </c>
      <c r="B30" s="31">
        <v>0.1521314</v>
      </c>
      <c r="C30" s="16">
        <v>0.1015458</v>
      </c>
      <c r="D30" s="16">
        <v>0.009887128</v>
      </c>
      <c r="E30" s="16">
        <v>0.1508511</v>
      </c>
      <c r="F30" s="27">
        <v>0.3157115</v>
      </c>
      <c r="G30" s="37">
        <v>0.1272081</v>
      </c>
    </row>
    <row r="31" spans="1:7" ht="12">
      <c r="A31" s="20" t="s">
        <v>39</v>
      </c>
      <c r="B31" s="29">
        <v>-0.0001885973</v>
      </c>
      <c r="C31" s="14">
        <v>-0.009379115</v>
      </c>
      <c r="D31" s="14">
        <v>-0.03146458</v>
      </c>
      <c r="E31" s="14">
        <v>-0.03186223</v>
      </c>
      <c r="F31" s="25">
        <v>-0.007114594</v>
      </c>
      <c r="G31" s="35">
        <v>-0.01846308</v>
      </c>
    </row>
    <row r="32" spans="1:7" ht="12">
      <c r="A32" s="20" t="s">
        <v>40</v>
      </c>
      <c r="B32" s="29">
        <v>0.02610646</v>
      </c>
      <c r="C32" s="14">
        <v>-0.005027006</v>
      </c>
      <c r="D32" s="14">
        <v>0.03704064</v>
      </c>
      <c r="E32" s="14">
        <v>0.01209662</v>
      </c>
      <c r="F32" s="25">
        <v>-0.00297193</v>
      </c>
      <c r="G32" s="35">
        <v>0.01400186</v>
      </c>
    </row>
    <row r="33" spans="1:7" ht="12">
      <c r="A33" s="20" t="s">
        <v>41</v>
      </c>
      <c r="B33" s="29">
        <v>0.08713768</v>
      </c>
      <c r="C33" s="14">
        <v>0.01676985</v>
      </c>
      <c r="D33" s="14">
        <v>0.01267826</v>
      </c>
      <c r="E33" s="14">
        <v>0.05985841</v>
      </c>
      <c r="F33" s="25">
        <v>0.08689306</v>
      </c>
      <c r="G33" s="35">
        <v>0.04569257</v>
      </c>
    </row>
    <row r="34" spans="1:7" ht="12">
      <c r="A34" s="21" t="s">
        <v>42</v>
      </c>
      <c r="B34" s="31">
        <v>-0.01156721</v>
      </c>
      <c r="C34" s="16">
        <v>-0.00101844</v>
      </c>
      <c r="D34" s="16">
        <v>-0.005625544</v>
      </c>
      <c r="E34" s="16">
        <v>0.01313655</v>
      </c>
      <c r="F34" s="27">
        <v>-0.02980626</v>
      </c>
      <c r="G34" s="37">
        <v>-0.00408181</v>
      </c>
    </row>
    <row r="35" spans="1:7" ht="12.75" thickBot="1">
      <c r="A35" s="22" t="s">
        <v>43</v>
      </c>
      <c r="B35" s="32">
        <v>-0.0006889892</v>
      </c>
      <c r="C35" s="17">
        <v>-0.0007988331</v>
      </c>
      <c r="D35" s="17">
        <v>-0.002477388</v>
      </c>
      <c r="E35" s="17">
        <v>-0.001718385</v>
      </c>
      <c r="F35" s="28">
        <v>0.006026717</v>
      </c>
      <c r="G35" s="38">
        <v>-0.0004990015</v>
      </c>
    </row>
    <row r="36" spans="1:7" ht="12">
      <c r="A36" s="4" t="s">
        <v>44</v>
      </c>
      <c r="B36" s="3">
        <v>22.70508</v>
      </c>
      <c r="C36" s="3">
        <v>22.70508</v>
      </c>
      <c r="D36" s="3">
        <v>22.71729</v>
      </c>
      <c r="E36" s="3">
        <v>22.72034</v>
      </c>
      <c r="F36" s="3">
        <v>22.73865</v>
      </c>
      <c r="G36" s="3"/>
    </row>
    <row r="37" spans="1:6" ht="12">
      <c r="A37" s="4" t="s">
        <v>45</v>
      </c>
      <c r="B37" s="2">
        <v>-0.281779</v>
      </c>
      <c r="C37" s="2">
        <v>-0.2563477</v>
      </c>
      <c r="D37" s="2">
        <v>-0.2461751</v>
      </c>
      <c r="E37" s="2">
        <v>-0.239563</v>
      </c>
      <c r="F37" s="2">
        <v>-0.2339681</v>
      </c>
    </row>
    <row r="38" spans="1:7" ht="12">
      <c r="A38" s="4" t="s">
        <v>53</v>
      </c>
      <c r="B38" s="2">
        <v>7.847821E-05</v>
      </c>
      <c r="C38" s="2">
        <v>0</v>
      </c>
      <c r="D38" s="2">
        <v>-0.0001349589</v>
      </c>
      <c r="E38" s="2">
        <v>0</v>
      </c>
      <c r="F38" s="2">
        <v>0.0001522784</v>
      </c>
      <c r="G38" s="2">
        <v>0.0001197554</v>
      </c>
    </row>
    <row r="39" spans="1:7" ht="12.75" thickBot="1">
      <c r="A39" s="4" t="s">
        <v>54</v>
      </c>
      <c r="B39" s="2">
        <v>0.0001898252</v>
      </c>
      <c r="C39" s="2">
        <v>-0.0002130738</v>
      </c>
      <c r="D39" s="2">
        <v>-0.0002134401</v>
      </c>
      <c r="E39" s="2">
        <v>6.173194E-05</v>
      </c>
      <c r="F39" s="2">
        <v>0.0004522902</v>
      </c>
      <c r="G39" s="2">
        <v>0.0004923324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3.117016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0.003761</v>
      </c>
      <c r="D4">
        <v>0.003759</v>
      </c>
      <c r="E4">
        <v>0.003757</v>
      </c>
      <c r="F4">
        <v>0.002081</v>
      </c>
      <c r="G4">
        <v>0.011716</v>
      </c>
    </row>
    <row r="5" spans="1:7" ht="12.75">
      <c r="A5" t="s">
        <v>13</v>
      </c>
      <c r="B5">
        <v>3.727323</v>
      </c>
      <c r="C5">
        <v>0.86886</v>
      </c>
      <c r="D5">
        <v>-0.634095</v>
      </c>
      <c r="E5">
        <v>-1.289381</v>
      </c>
      <c r="F5">
        <v>-2.144888</v>
      </c>
      <c r="G5">
        <v>4.627435</v>
      </c>
    </row>
    <row r="6" spans="1:7" ht="12.75">
      <c r="A6" t="s">
        <v>14</v>
      </c>
      <c r="B6" s="49">
        <v>-45.33124</v>
      </c>
      <c r="C6" s="49">
        <v>3.519546</v>
      </c>
      <c r="D6" s="49">
        <v>79.54682</v>
      </c>
      <c r="E6" s="49">
        <v>-5.523738</v>
      </c>
      <c r="F6" s="49">
        <v>-90.71683</v>
      </c>
      <c r="G6" s="49">
        <v>-2.737913E-05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3.802487</v>
      </c>
      <c r="C8" s="49">
        <v>3.71881</v>
      </c>
      <c r="D8" s="49">
        <v>-1.309504</v>
      </c>
      <c r="E8" s="49">
        <v>1.086707</v>
      </c>
      <c r="F8" s="49">
        <v>-0.3121707</v>
      </c>
      <c r="G8" s="49">
        <v>1.351633</v>
      </c>
    </row>
    <row r="9" spans="1:7" ht="12.75">
      <c r="A9" t="s">
        <v>17</v>
      </c>
      <c r="B9" s="49">
        <v>1.246698</v>
      </c>
      <c r="C9" s="49">
        <v>0.05117343</v>
      </c>
      <c r="D9" s="49">
        <v>0.1402295</v>
      </c>
      <c r="E9" s="49">
        <v>-0.1254844</v>
      </c>
      <c r="F9" s="49">
        <v>-2.026064</v>
      </c>
      <c r="G9" s="49">
        <v>-0.07300566</v>
      </c>
    </row>
    <row r="10" spans="1:7" ht="12.75">
      <c r="A10" t="s">
        <v>18</v>
      </c>
      <c r="B10" s="49">
        <v>-0.0158309</v>
      </c>
      <c r="C10" s="49">
        <v>-1.037279</v>
      </c>
      <c r="D10" s="49">
        <v>0.4113</v>
      </c>
      <c r="E10" s="49">
        <v>-0.7671595</v>
      </c>
      <c r="F10" s="49">
        <v>-0.8228073</v>
      </c>
      <c r="G10" s="49">
        <v>-0.447083</v>
      </c>
    </row>
    <row r="11" spans="1:7" ht="12.75">
      <c r="A11" t="s">
        <v>19</v>
      </c>
      <c r="B11" s="49">
        <v>1.678717</v>
      </c>
      <c r="C11" s="49">
        <v>0.5531859</v>
      </c>
      <c r="D11" s="49">
        <v>1.362652</v>
      </c>
      <c r="E11" s="49">
        <v>1.712292</v>
      </c>
      <c r="F11" s="49">
        <v>14.34607</v>
      </c>
      <c r="G11" s="49">
        <v>3.026508</v>
      </c>
    </row>
    <row r="12" spans="1:7" ht="12.75">
      <c r="A12" t="s">
        <v>20</v>
      </c>
      <c r="B12" s="49">
        <v>0.4502888</v>
      </c>
      <c r="C12" s="49">
        <v>-0.1777959</v>
      </c>
      <c r="D12" s="49">
        <v>-0.386482</v>
      </c>
      <c r="E12" s="49">
        <v>-0.07239969</v>
      </c>
      <c r="F12" s="49">
        <v>-0.2192235</v>
      </c>
      <c r="G12" s="49">
        <v>-0.1170476</v>
      </c>
    </row>
    <row r="13" spans="1:7" ht="12.75">
      <c r="A13" t="s">
        <v>21</v>
      </c>
      <c r="B13" s="49">
        <v>-0.0725443</v>
      </c>
      <c r="C13" s="49">
        <v>-0.04304098</v>
      </c>
      <c r="D13" s="49">
        <v>-0.1374633</v>
      </c>
      <c r="E13" s="49">
        <v>-0.1164703</v>
      </c>
      <c r="F13" s="49">
        <v>-0.06061693</v>
      </c>
      <c r="G13" s="49">
        <v>-0.09003111</v>
      </c>
    </row>
    <row r="14" spans="1:7" ht="12.75">
      <c r="A14" t="s">
        <v>22</v>
      </c>
      <c r="B14" s="49">
        <v>-0.04968951</v>
      </c>
      <c r="C14" s="49">
        <v>-0.1040488</v>
      </c>
      <c r="D14" s="49">
        <v>-0.01365235</v>
      </c>
      <c r="E14" s="49">
        <v>-0.1195306</v>
      </c>
      <c r="F14" s="49">
        <v>0.102392</v>
      </c>
      <c r="G14" s="49">
        <v>-0.05064846</v>
      </c>
    </row>
    <row r="15" spans="1:7" ht="12.75">
      <c r="A15" t="s">
        <v>23</v>
      </c>
      <c r="B15" s="49">
        <v>-0.273543</v>
      </c>
      <c r="C15" s="49">
        <v>-0.03154926</v>
      </c>
      <c r="D15" s="49">
        <v>0.03466036</v>
      </c>
      <c r="E15" s="49">
        <v>-0.03158753</v>
      </c>
      <c r="F15" s="49">
        <v>-0.3638934</v>
      </c>
      <c r="G15" s="49">
        <v>-0.09499066</v>
      </c>
    </row>
    <row r="16" spans="1:7" ht="12.75">
      <c r="A16" t="s">
        <v>24</v>
      </c>
      <c r="B16" s="49">
        <v>0.01237833</v>
      </c>
      <c r="C16" s="49">
        <v>-0.0414396</v>
      </c>
      <c r="D16" s="49">
        <v>-0.03401352</v>
      </c>
      <c r="E16" s="49">
        <v>0.01942799</v>
      </c>
      <c r="F16" s="49">
        <v>-0.04826195</v>
      </c>
      <c r="G16" s="49">
        <v>-0.01811804</v>
      </c>
    </row>
    <row r="17" spans="1:7" ht="12.75">
      <c r="A17" t="s">
        <v>25</v>
      </c>
      <c r="B17" s="49">
        <v>-0.01492558</v>
      </c>
      <c r="C17" s="49">
        <v>-0.01627515</v>
      </c>
      <c r="D17" s="49">
        <v>-0.02164221</v>
      </c>
      <c r="E17" s="49">
        <v>-0.01079258</v>
      </c>
      <c r="F17" s="49">
        <v>-0.006545155</v>
      </c>
      <c r="G17" s="49">
        <v>-0.01475638</v>
      </c>
    </row>
    <row r="18" spans="1:7" ht="12.75">
      <c r="A18" t="s">
        <v>26</v>
      </c>
      <c r="B18" s="49">
        <v>0.01423741</v>
      </c>
      <c r="C18" s="49">
        <v>0.01379696</v>
      </c>
      <c r="D18" s="49">
        <v>-0.00820009</v>
      </c>
      <c r="E18" s="49">
        <v>0.01520103</v>
      </c>
      <c r="F18" s="49">
        <v>-0.01114503</v>
      </c>
      <c r="G18" s="49">
        <v>0.005586435</v>
      </c>
    </row>
    <row r="19" spans="1:7" ht="12.75">
      <c r="A19" t="s">
        <v>27</v>
      </c>
      <c r="B19" s="49">
        <v>-0.2220281</v>
      </c>
      <c r="C19" s="49">
        <v>-0.2059483</v>
      </c>
      <c r="D19" s="49">
        <v>-0.2167726</v>
      </c>
      <c r="E19" s="49">
        <v>-0.2154604</v>
      </c>
      <c r="F19" s="49">
        <v>-0.1512754</v>
      </c>
      <c r="G19" s="49">
        <v>-0.2058927</v>
      </c>
    </row>
    <row r="20" spans="1:7" ht="12.75">
      <c r="A20" t="s">
        <v>28</v>
      </c>
      <c r="B20" s="49">
        <v>4.768772E-05</v>
      </c>
      <c r="C20" s="49">
        <v>0.003406523</v>
      </c>
      <c r="D20" s="49">
        <v>-0.001076537</v>
      </c>
      <c r="E20" s="49">
        <v>0.002761284</v>
      </c>
      <c r="F20" s="49">
        <v>-0.002167138</v>
      </c>
      <c r="G20" s="49">
        <v>0.000943367</v>
      </c>
    </row>
    <row r="21" spans="1:7" ht="12.75">
      <c r="A21" t="s">
        <v>29</v>
      </c>
      <c r="B21" s="49">
        <v>-112.006</v>
      </c>
      <c r="C21" s="49">
        <v>125.344</v>
      </c>
      <c r="D21" s="49">
        <v>125.4523</v>
      </c>
      <c r="E21" s="49">
        <v>-36.2989</v>
      </c>
      <c r="F21" s="49">
        <v>-265.6688</v>
      </c>
      <c r="G21" s="49">
        <v>0.002145074</v>
      </c>
    </row>
    <row r="22" spans="1:7" ht="12.75">
      <c r="A22" t="s">
        <v>30</v>
      </c>
      <c r="B22" s="49">
        <v>74.54784</v>
      </c>
      <c r="C22" s="49">
        <v>17.37722</v>
      </c>
      <c r="D22" s="49">
        <v>-12.6819</v>
      </c>
      <c r="E22" s="49">
        <v>-25.78768</v>
      </c>
      <c r="F22" s="49">
        <v>-42.89802</v>
      </c>
      <c r="G22" s="49">
        <v>0</v>
      </c>
    </row>
    <row r="23" spans="1:7" ht="12.75">
      <c r="A23" t="s">
        <v>31</v>
      </c>
      <c r="B23" s="49">
        <v>1.813661</v>
      </c>
      <c r="C23" s="49">
        <v>0.01277323</v>
      </c>
      <c r="D23" s="49">
        <v>-2.302142</v>
      </c>
      <c r="E23" s="49">
        <v>-2.638297</v>
      </c>
      <c r="F23" s="49">
        <v>9.43823</v>
      </c>
      <c r="G23" s="49">
        <v>0.3347238</v>
      </c>
    </row>
    <row r="24" spans="1:7" ht="12.75">
      <c r="A24" t="s">
        <v>32</v>
      </c>
      <c r="B24" s="49">
        <v>2.960828</v>
      </c>
      <c r="C24" s="49">
        <v>-0.22001</v>
      </c>
      <c r="D24" s="49">
        <v>2.094152</v>
      </c>
      <c r="E24" s="49">
        <v>0.9908137</v>
      </c>
      <c r="F24" s="49">
        <v>1.421759</v>
      </c>
      <c r="G24" s="49">
        <v>1.307971</v>
      </c>
    </row>
    <row r="25" spans="1:7" ht="12.75">
      <c r="A25" t="s">
        <v>33</v>
      </c>
      <c r="B25" s="49">
        <v>0.5917237</v>
      </c>
      <c r="C25" s="49">
        <v>0.7790409</v>
      </c>
      <c r="D25" s="49">
        <v>-0.2831316</v>
      </c>
      <c r="E25" s="49">
        <v>-1.011907</v>
      </c>
      <c r="F25" s="49">
        <v>-3.755349</v>
      </c>
      <c r="G25" s="49">
        <v>-0.5380668</v>
      </c>
    </row>
    <row r="26" spans="1:7" ht="12.75">
      <c r="A26" t="s">
        <v>34</v>
      </c>
      <c r="B26" s="49">
        <v>1.097218</v>
      </c>
      <c r="C26" s="49">
        <v>0.2484782</v>
      </c>
      <c r="D26" s="49">
        <v>0.6058427</v>
      </c>
      <c r="E26" s="49">
        <v>0.3436604</v>
      </c>
      <c r="F26" s="49">
        <v>2.281966</v>
      </c>
      <c r="G26" s="49">
        <v>0.751213</v>
      </c>
    </row>
    <row r="27" spans="1:7" ht="12.75">
      <c r="A27" t="s">
        <v>35</v>
      </c>
      <c r="B27" s="49">
        <v>0.3318828</v>
      </c>
      <c r="C27" s="49">
        <v>0.3266022</v>
      </c>
      <c r="D27" s="49">
        <v>-0.3300302</v>
      </c>
      <c r="E27" s="49">
        <v>-0.2332643</v>
      </c>
      <c r="F27" s="49">
        <v>0.1737865</v>
      </c>
      <c r="G27" s="49">
        <v>0.01443239</v>
      </c>
    </row>
    <row r="28" spans="1:7" ht="12.75">
      <c r="A28" t="s">
        <v>36</v>
      </c>
      <c r="B28" s="49">
        <v>0.3929267</v>
      </c>
      <c r="C28" s="49">
        <v>-0.0315912</v>
      </c>
      <c r="D28" s="49">
        <v>0.4146372</v>
      </c>
      <c r="E28" s="49">
        <v>0.1116469</v>
      </c>
      <c r="F28" s="49">
        <v>-0.008430682</v>
      </c>
      <c r="G28" s="49">
        <v>0.1748796</v>
      </c>
    </row>
    <row r="29" spans="1:7" ht="12.75">
      <c r="A29" t="s">
        <v>37</v>
      </c>
      <c r="B29" s="49">
        <v>0.1340596</v>
      </c>
      <c r="C29" s="49">
        <v>0.02526322</v>
      </c>
      <c r="D29" s="49">
        <v>-0.0183614</v>
      </c>
      <c r="E29" s="49">
        <v>-0.01228421</v>
      </c>
      <c r="F29" s="49">
        <v>0.08778431</v>
      </c>
      <c r="G29" s="49">
        <v>0.0298506</v>
      </c>
    </row>
    <row r="30" spans="1:7" ht="12.75">
      <c r="A30" t="s">
        <v>38</v>
      </c>
      <c r="B30" s="49">
        <v>0.1521314</v>
      </c>
      <c r="C30" s="49">
        <v>0.1015458</v>
      </c>
      <c r="D30" s="49">
        <v>0.009887128</v>
      </c>
      <c r="E30" s="49">
        <v>0.1508511</v>
      </c>
      <c r="F30" s="49">
        <v>0.3157115</v>
      </c>
      <c r="G30" s="49">
        <v>0.1272081</v>
      </c>
    </row>
    <row r="31" spans="1:7" ht="12.75">
      <c r="A31" t="s">
        <v>39</v>
      </c>
      <c r="B31" s="49">
        <v>-0.0001885973</v>
      </c>
      <c r="C31" s="49">
        <v>-0.009379115</v>
      </c>
      <c r="D31" s="49">
        <v>-0.03146458</v>
      </c>
      <c r="E31" s="49">
        <v>-0.03186223</v>
      </c>
      <c r="F31" s="49">
        <v>-0.007114594</v>
      </c>
      <c r="G31" s="49">
        <v>-0.01846308</v>
      </c>
    </row>
    <row r="32" spans="1:7" ht="12.75">
      <c r="A32" t="s">
        <v>40</v>
      </c>
      <c r="B32" s="49">
        <v>0.02610646</v>
      </c>
      <c r="C32" s="49">
        <v>-0.005027006</v>
      </c>
      <c r="D32" s="49">
        <v>0.03704064</v>
      </c>
      <c r="E32" s="49">
        <v>0.01209662</v>
      </c>
      <c r="F32" s="49">
        <v>-0.00297193</v>
      </c>
      <c r="G32" s="49">
        <v>0.01400186</v>
      </c>
    </row>
    <row r="33" spans="1:7" ht="12.75">
      <c r="A33" t="s">
        <v>41</v>
      </c>
      <c r="B33" s="49">
        <v>0.08713768</v>
      </c>
      <c r="C33" s="49">
        <v>0.01676985</v>
      </c>
      <c r="D33" s="49">
        <v>0.01267826</v>
      </c>
      <c r="E33" s="49">
        <v>0.05985841</v>
      </c>
      <c r="F33" s="49">
        <v>0.08689306</v>
      </c>
      <c r="G33" s="49">
        <v>0.04569257</v>
      </c>
    </row>
    <row r="34" spans="1:7" ht="12.75">
      <c r="A34" t="s">
        <v>42</v>
      </c>
      <c r="B34" s="49">
        <v>-0.01156721</v>
      </c>
      <c r="C34" s="49">
        <v>-0.00101844</v>
      </c>
      <c r="D34" s="49">
        <v>-0.005625544</v>
      </c>
      <c r="E34" s="49">
        <v>0.01313655</v>
      </c>
      <c r="F34" s="49">
        <v>-0.02980626</v>
      </c>
      <c r="G34" s="49">
        <v>-0.00408181</v>
      </c>
    </row>
    <row r="35" spans="1:7" ht="12.75">
      <c r="A35" t="s">
        <v>43</v>
      </c>
      <c r="B35" s="49">
        <v>-0.0006889892</v>
      </c>
      <c r="C35" s="49">
        <v>-0.0007988331</v>
      </c>
      <c r="D35" s="49">
        <v>-0.002477388</v>
      </c>
      <c r="E35" s="49">
        <v>-0.001718385</v>
      </c>
      <c r="F35" s="49">
        <v>0.006026717</v>
      </c>
      <c r="G35" s="49">
        <v>-0.0004990015</v>
      </c>
    </row>
    <row r="36" spans="1:6" ht="12.75">
      <c r="A36" t="s">
        <v>44</v>
      </c>
      <c r="B36" s="49">
        <v>22.70508</v>
      </c>
      <c r="C36" s="49">
        <v>22.70508</v>
      </c>
      <c r="D36" s="49">
        <v>22.71729</v>
      </c>
      <c r="E36" s="49">
        <v>22.72034</v>
      </c>
      <c r="F36" s="49">
        <v>22.73865</v>
      </c>
    </row>
    <row r="37" spans="1:6" ht="12.75">
      <c r="A37" t="s">
        <v>45</v>
      </c>
      <c r="B37" s="49">
        <v>-0.281779</v>
      </c>
      <c r="C37" s="49">
        <v>-0.2563477</v>
      </c>
      <c r="D37" s="49">
        <v>-0.2461751</v>
      </c>
      <c r="E37" s="49">
        <v>-0.239563</v>
      </c>
      <c r="F37" s="49">
        <v>-0.2339681</v>
      </c>
    </row>
    <row r="38" spans="1:7" ht="12.75">
      <c r="A38" t="s">
        <v>55</v>
      </c>
      <c r="B38" s="49">
        <v>7.847821E-05</v>
      </c>
      <c r="C38" s="49">
        <v>0</v>
      </c>
      <c r="D38" s="49">
        <v>-0.0001349589</v>
      </c>
      <c r="E38" s="49">
        <v>0</v>
      </c>
      <c r="F38" s="49">
        <v>0.0001522784</v>
      </c>
      <c r="G38" s="49">
        <v>0.0001197554</v>
      </c>
    </row>
    <row r="39" spans="1:7" ht="12.75">
      <c r="A39" t="s">
        <v>56</v>
      </c>
      <c r="B39" s="49">
        <v>0.0001898252</v>
      </c>
      <c r="C39" s="49">
        <v>-0.0002130738</v>
      </c>
      <c r="D39" s="49">
        <v>-0.0002134401</v>
      </c>
      <c r="E39" s="49">
        <v>6.173194E-05</v>
      </c>
      <c r="F39" s="49">
        <v>0.0004522902</v>
      </c>
      <c r="G39" s="49">
        <v>0.0004923324</v>
      </c>
    </row>
    <row r="40" spans="2:5" ht="12.75">
      <c r="B40" t="s">
        <v>46</v>
      </c>
      <c r="C40" t="s">
        <v>47</v>
      </c>
      <c r="D40" t="s">
        <v>48</v>
      </c>
      <c r="E40">
        <v>3.117016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7.847821357949888E-05</v>
      </c>
      <c r="C50">
        <f>-0.017/(C7*C7+C22*C22)*(C21*C22+C6*C7)</f>
        <v>-6.353491159329717E-06</v>
      </c>
      <c r="D50">
        <f>-0.017/(D7*D7+D22*D22)*(D21*D22+D6*D7)</f>
        <v>-0.0001349589114458168</v>
      </c>
      <c r="E50">
        <f>-0.017/(E7*E7+E22*E22)*(E21*E22+E6*E7)</f>
        <v>9.231162261377278E-06</v>
      </c>
      <c r="F50">
        <f>-0.017/(F7*F7+F22*F22)*(F21*F22+F6*F7)</f>
        <v>0.00015227837557795675</v>
      </c>
      <c r="G50">
        <f>(B50*B$4+C50*C$4+D50*D$4+E50*E$4+F50*F$4)/SUM(B$4:F$4)</f>
        <v>-1.1028108778355305E-07</v>
      </c>
    </row>
    <row r="51" spans="1:7" ht="12.75">
      <c r="A51" t="s">
        <v>59</v>
      </c>
      <c r="B51">
        <f>-0.017/(B7*B7+B22*B22)*(B21*B7-B6*B22)</f>
        <v>0.00018982516186905898</v>
      </c>
      <c r="C51">
        <f>-0.017/(C7*C7+C22*C22)*(C21*C7-C6*C22)</f>
        <v>-0.00021307375939863565</v>
      </c>
      <c r="D51">
        <f>-0.017/(D7*D7+D22*D22)*(D21*D7-D6*D22)</f>
        <v>-0.00021344006354190648</v>
      </c>
      <c r="E51">
        <f>-0.017/(E7*E7+E22*E22)*(E21*E7-E6*E22)</f>
        <v>6.173193502584246E-05</v>
      </c>
      <c r="F51">
        <f>-0.017/(F7*F7+F22*F22)*(F21*F7-F6*F22)</f>
        <v>0.00045229020408011104</v>
      </c>
      <c r="G51">
        <f>(B51*B$4+C51*C$4+D51*D$4+E51*E$4+F51*F$4)/SUM(B$4:F$4)</f>
        <v>-1.3770970389595473E-08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9999.994603987532</v>
      </c>
      <c r="C62">
        <f>C7+(2/0.017)*(C8*C50-C23*C51)</f>
        <v>9999.997540495728</v>
      </c>
      <c r="D62">
        <f>D7+(2/0.017)*(D8*D50-D23*D51)</f>
        <v>9999.962983517602</v>
      </c>
      <c r="E62">
        <f>E7+(2/0.017)*(E8*E50-E23*E51)</f>
        <v>10000.020341029132</v>
      </c>
      <c r="F62">
        <f>F7+(2/0.017)*(F8*F50-F23*F51)</f>
        <v>9999.492193432947</v>
      </c>
    </row>
    <row r="63" spans="1:6" ht="12.75">
      <c r="A63" t="s">
        <v>67</v>
      </c>
      <c r="B63">
        <f>B8+(3/0.017)*(B9*B50-B24*B51)</f>
        <v>3.72056917250824</v>
      </c>
      <c r="C63">
        <f>C8+(3/0.017)*(C9*C50-C24*C51)</f>
        <v>3.7104799727516955</v>
      </c>
      <c r="D63">
        <f>D8+(3/0.017)*(D9*D50-D24*D51)</f>
        <v>-1.2339656384810906</v>
      </c>
      <c r="E63">
        <f>E8+(3/0.017)*(E9*E50-E24*E51)</f>
        <v>1.0757087857984495</v>
      </c>
      <c r="F63">
        <f>F8+(3/0.017)*(F9*F50-F24*F51)</f>
        <v>-0.48009541817641976</v>
      </c>
    </row>
    <row r="64" spans="1:6" ht="12.75">
      <c r="A64" t="s">
        <v>68</v>
      </c>
      <c r="B64">
        <f>B9+(4/0.017)*(B10*B50-B25*B51)</f>
        <v>1.2199764875563262</v>
      </c>
      <c r="C64">
        <f>C9+(4/0.017)*(C10*C50-C25*C51)</f>
        <v>0.09178131617518939</v>
      </c>
      <c r="D64">
        <f>D9+(4/0.017)*(D10*D50-D25*D51)</f>
        <v>0.11294944659473269</v>
      </c>
      <c r="E64">
        <f>E9+(4/0.017)*(E10*E50-E25*E51)</f>
        <v>-0.11245258744674397</v>
      </c>
      <c r="F64">
        <f>F9+(4/0.017)*(F10*F50-F25*F51)</f>
        <v>-1.6558965161072101</v>
      </c>
    </row>
    <row r="65" spans="1:6" ht="12.75">
      <c r="A65" t="s">
        <v>69</v>
      </c>
      <c r="B65">
        <f>B10+(5/0.017)*(B11*B50-B26*B51)</f>
        <v>-0.03834174505591457</v>
      </c>
      <c r="C65">
        <f>C10+(5/0.017)*(C11*C50-C26*C51)</f>
        <v>-1.0227409051536793</v>
      </c>
      <c r="D65">
        <f>D10+(5/0.017)*(D11*D50-D26*D51)</f>
        <v>0.39524384523086326</v>
      </c>
      <c r="E65">
        <f>E10+(5/0.017)*(E11*E50-E26*E51)</f>
        <v>-0.7687501988802637</v>
      </c>
      <c r="F65">
        <f>F10+(5/0.017)*(F11*F50-F26*F51)</f>
        <v>-0.4838410153871227</v>
      </c>
    </row>
    <row r="66" spans="1:6" ht="12.75">
      <c r="A66" t="s">
        <v>70</v>
      </c>
      <c r="B66">
        <f>B11+(6/0.017)*(B12*B50-B27*B51)</f>
        <v>1.6689539956661057</v>
      </c>
      <c r="C66">
        <f>C11+(6/0.017)*(C12*C50-C27*C51)</f>
        <v>0.5781458940920048</v>
      </c>
      <c r="D66">
        <f>D11+(6/0.017)*(D12*D50-D27*D51)</f>
        <v>1.3561993611134073</v>
      </c>
      <c r="E66">
        <f>E11+(6/0.017)*(E12*E50-E27*E51)</f>
        <v>1.7171384199971946</v>
      </c>
      <c r="F66">
        <f>F11+(6/0.017)*(F12*F50-F27*F51)</f>
        <v>14.306545907051806</v>
      </c>
    </row>
    <row r="67" spans="1:6" ht="12.75">
      <c r="A67" t="s">
        <v>71</v>
      </c>
      <c r="B67">
        <f>B12+(7/0.017)*(B13*B50-B28*B51)</f>
        <v>0.4172321146766557</v>
      </c>
      <c r="C67">
        <f>C12+(7/0.017)*(C13*C50-C28*C51)</f>
        <v>-0.18045499216670394</v>
      </c>
      <c r="D67">
        <f>D12+(7/0.017)*(D13*D50-D28*D51)</f>
        <v>-0.34240172861611085</v>
      </c>
      <c r="E67">
        <f>E12+(7/0.017)*(E13*E50-E28*E51)</f>
        <v>-0.07568035752364566</v>
      </c>
      <c r="F67">
        <f>F12+(7/0.017)*(F13*F50-F28*F51)</f>
        <v>-0.2214542487796622</v>
      </c>
    </row>
    <row r="68" spans="1:6" ht="12.75">
      <c r="A68" t="s">
        <v>72</v>
      </c>
      <c r="B68">
        <f>B13+(8/0.017)*(B14*B50-B29*B51)</f>
        <v>-0.08635485494049033</v>
      </c>
      <c r="C68">
        <f>C13+(8/0.017)*(C14*C50-C29*C51)</f>
        <v>-0.04019674358077475</v>
      </c>
      <c r="D68">
        <f>D13+(8/0.017)*(D14*D50-D29*D51)</f>
        <v>-0.13844050098260757</v>
      </c>
      <c r="E68">
        <f>E13+(8/0.017)*(E14*E50-E29*E51)</f>
        <v>-0.11663268979305222</v>
      </c>
      <c r="F68">
        <f>F13+(8/0.017)*(F14*F50-F29*F51)</f>
        <v>-0.07196370461306051</v>
      </c>
    </row>
    <row r="69" spans="1:6" ht="12.75">
      <c r="A69" t="s">
        <v>73</v>
      </c>
      <c r="B69">
        <f>B14+(9/0.017)*(B15*B50-B30*B51)</f>
        <v>-0.07634302779222887</v>
      </c>
      <c r="C69">
        <f>C14+(9/0.017)*(C15*C50-C30*C51)</f>
        <v>-0.09248793295795774</v>
      </c>
      <c r="D69">
        <f>D14+(9/0.017)*(D15*D50-D30*D51)</f>
        <v>-0.015011569826245795</v>
      </c>
      <c r="E69">
        <f>E14+(9/0.017)*(E15*E50-E30*E51)</f>
        <v>-0.12461502819222275</v>
      </c>
      <c r="F69">
        <f>F14+(9/0.017)*(F15*F50-F30*F51)</f>
        <v>-0.002540754788752861</v>
      </c>
    </row>
    <row r="70" spans="1:6" ht="12.75">
      <c r="A70" t="s">
        <v>74</v>
      </c>
      <c r="B70">
        <f>B15+(10/0.017)*(B16*B50-B31*B51)</f>
        <v>-0.27295051191853054</v>
      </c>
      <c r="C70">
        <f>C15+(10/0.017)*(C16*C50-C31*C51)</f>
        <v>-0.03256994068272705</v>
      </c>
      <c r="D70">
        <f>D15+(10/0.017)*(D16*D50-D31*D51)</f>
        <v>0.03341013981124772</v>
      </c>
      <c r="E70">
        <f>E15+(10/0.017)*(E16*E50-E31*E51)</f>
        <v>-0.030325024093975965</v>
      </c>
      <c r="F70">
        <f>F15+(10/0.017)*(F16*F50-F31*F51)</f>
        <v>-0.36632362951530434</v>
      </c>
    </row>
    <row r="71" spans="1:6" ht="12.75">
      <c r="A71" t="s">
        <v>75</v>
      </c>
      <c r="B71">
        <f>B16+(11/0.017)*(B17*B50-B32*B51)</f>
        <v>0.00841380327329258</v>
      </c>
      <c r="C71">
        <f>C16+(11/0.017)*(C17*C50-C32*C51)</f>
        <v>-0.04206577114695736</v>
      </c>
      <c r="D71">
        <f>D16+(11/0.017)*(D17*D50-D32*D51)</f>
        <v>-0.027007965750631694</v>
      </c>
      <c r="E71">
        <f>E16+(11/0.017)*(E17*E50-E32*E51)</f>
        <v>0.018880335059542164</v>
      </c>
      <c r="F71">
        <f>F16+(11/0.017)*(F17*F50-F32*F51)</f>
        <v>-0.048037104011531495</v>
      </c>
    </row>
    <row r="72" spans="1:6" ht="12.75">
      <c r="A72" t="s">
        <v>76</v>
      </c>
      <c r="B72">
        <f>B17+(12/0.017)*(B18*B50-B33*B51)</f>
        <v>-0.025812825441008495</v>
      </c>
      <c r="C72">
        <f>C17+(12/0.017)*(C18*C50-C33*C51)</f>
        <v>-0.013814757444236056</v>
      </c>
      <c r="D72">
        <f>D17+(12/0.017)*(D18*D50-D33*D51)</f>
        <v>-0.01895087552459397</v>
      </c>
      <c r="E72">
        <f>E17+(12/0.017)*(E18*E50-E33*E51)</f>
        <v>-0.013301887507576594</v>
      </c>
      <c r="F72">
        <f>F17+(12/0.017)*(F18*F50-F33*F51)</f>
        <v>-0.035484938697444415</v>
      </c>
    </row>
    <row r="73" spans="1:6" ht="12.75">
      <c r="A73" t="s">
        <v>77</v>
      </c>
      <c r="B73">
        <f>B18+(13/0.017)*(B19*B50-B34*B51)</f>
        <v>0.0025919938327205773</v>
      </c>
      <c r="C73">
        <f>C18+(13/0.017)*(C19*C50-C34*C51)</f>
        <v>0.014631627189970088</v>
      </c>
      <c r="D73">
        <f>D18+(13/0.017)*(D19*D50-D34*D51)</f>
        <v>0.013253487032941276</v>
      </c>
      <c r="E73">
        <f>E18+(13/0.017)*(E19*E50-E34*E51)</f>
        <v>0.013059934156662073</v>
      </c>
      <c r="F73">
        <f>F18+(13/0.017)*(F19*F50-F34*F51)</f>
        <v>-0.018451712697784135</v>
      </c>
    </row>
    <row r="74" spans="1:6" ht="12.75">
      <c r="A74" t="s">
        <v>78</v>
      </c>
      <c r="B74">
        <f>B19+(14/0.017)*(B20*B50-B35*B51)</f>
        <v>-0.22191731064300715</v>
      </c>
      <c r="C74">
        <f>C19+(14/0.017)*(C20*C50-C35*C51)</f>
        <v>-0.20610629715277592</v>
      </c>
      <c r="D74">
        <f>D19+(14/0.017)*(D20*D50-D35*D51)</f>
        <v>-0.21708841166275386</v>
      </c>
      <c r="E74">
        <f>E19+(14/0.017)*(E20*E50-E35*E51)</f>
        <v>-0.21535204898320448</v>
      </c>
      <c r="F74">
        <f>F19+(14/0.017)*(F20*F50-F35*F51)</f>
        <v>-0.1537919686133052</v>
      </c>
    </row>
    <row r="75" spans="1:6" ht="12.75">
      <c r="A75" t="s">
        <v>79</v>
      </c>
      <c r="B75" s="49">
        <f>B20</f>
        <v>4.768772E-05</v>
      </c>
      <c r="C75" s="49">
        <f>C20</f>
        <v>0.003406523</v>
      </c>
      <c r="D75" s="49">
        <f>D20</f>
        <v>-0.001076537</v>
      </c>
      <c r="E75" s="49">
        <f>E20</f>
        <v>0.002761284</v>
      </c>
      <c r="F75" s="49">
        <f>F20</f>
        <v>-0.002167138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74.64950359830573</v>
      </c>
      <c r="C82">
        <f>C22+(2/0.017)*(C8*C51+C23*C50)</f>
        <v>17.283989178612575</v>
      </c>
      <c r="D82">
        <f>D22+(2/0.017)*(D8*D51+D23*D50)</f>
        <v>-12.612465271143286</v>
      </c>
      <c r="E82">
        <f>E22+(2/0.017)*(E8*E51+E23*E50)</f>
        <v>-25.782652943739365</v>
      </c>
      <c r="F82">
        <f>F22+(2/0.017)*(F8*F51+F23*F50)</f>
        <v>-42.74554393139761</v>
      </c>
    </row>
    <row r="83" spans="1:6" ht="12.75">
      <c r="A83" t="s">
        <v>82</v>
      </c>
      <c r="B83">
        <f>B23+(3/0.017)*(B9*B51+B24*B50)</f>
        <v>1.8964283779661164</v>
      </c>
      <c r="C83">
        <f>C23+(3/0.017)*(C9*C51+C24*C50)</f>
        <v>0.011095721143271977</v>
      </c>
      <c r="D83">
        <f>D23+(3/0.017)*(D9*D51+D24*D50)</f>
        <v>-2.3572987766551523</v>
      </c>
      <c r="E83">
        <f>E23+(3/0.017)*(E9*E51+E24*E50)</f>
        <v>-2.638049946963305</v>
      </c>
      <c r="F83">
        <f>F23+(3/0.017)*(F9*F51+F24*F50)</f>
        <v>9.31472427957835</v>
      </c>
    </row>
    <row r="84" spans="1:6" ht="12.75">
      <c r="A84" t="s">
        <v>83</v>
      </c>
      <c r="B84">
        <f>B24+(4/0.017)*(B10*B51+B25*B50)</f>
        <v>2.971047368412616</v>
      </c>
      <c r="C84">
        <f>C24+(4/0.017)*(C10*C51+C25*C50)</f>
        <v>-0.1691706337401527</v>
      </c>
      <c r="D84">
        <f>D24+(4/0.017)*(D10*D51+D25*D50)</f>
        <v>2.0824868786816766</v>
      </c>
      <c r="E84">
        <f>E24+(4/0.017)*(E10*E51+E25*E50)</f>
        <v>0.9774726839720279</v>
      </c>
      <c r="F84">
        <f>F24+(4/0.017)*(F10*F51+F25*F50)</f>
        <v>1.1996399112743743</v>
      </c>
    </row>
    <row r="85" spans="1:6" ht="12.75">
      <c r="A85" t="s">
        <v>84</v>
      </c>
      <c r="B85">
        <f>B25+(5/0.017)*(B11*B51+B26*B50)</f>
        <v>0.7107738278837092</v>
      </c>
      <c r="C85">
        <f>C25+(5/0.017)*(C11*C51+C26*C50)</f>
        <v>0.7439091048804989</v>
      </c>
      <c r="D85">
        <f>D25+(5/0.017)*(D11*D51+D26*D50)</f>
        <v>-0.39272230610732367</v>
      </c>
      <c r="E85">
        <f>E25+(5/0.017)*(E11*E51+E26*E50)</f>
        <v>-0.9798847989986823</v>
      </c>
      <c r="F85">
        <f>F25+(5/0.017)*(F11*F51+F26*F50)</f>
        <v>-1.7447369401024453</v>
      </c>
    </row>
    <row r="86" spans="1:6" ht="12.75">
      <c r="A86" t="s">
        <v>85</v>
      </c>
      <c r="B86">
        <f>B26+(6/0.017)*(B12*B51+B27*B50)</f>
        <v>1.1365786048033835</v>
      </c>
      <c r="C86">
        <f>C26+(6/0.017)*(C12*C51+C27*C50)</f>
        <v>0.26111652116294576</v>
      </c>
      <c r="D86">
        <f>D26+(6/0.017)*(D12*D51+D27*D50)</f>
        <v>0.6506772620614287</v>
      </c>
      <c r="E86">
        <f>E26+(6/0.017)*(E12*E51+E27*E50)</f>
        <v>0.3413229858016267</v>
      </c>
      <c r="F86">
        <f>F26+(6/0.017)*(F12*F51+F27*F50)</f>
        <v>2.2563111591870197</v>
      </c>
    </row>
    <row r="87" spans="1:6" ht="12.75">
      <c r="A87" t="s">
        <v>86</v>
      </c>
      <c r="B87">
        <f>B27+(7/0.017)*(B13*B51+B28*B50)</f>
        <v>0.33890975082085706</v>
      </c>
      <c r="C87">
        <f>C27+(7/0.017)*(C13*C51+C28*C50)</f>
        <v>0.33046110145805874</v>
      </c>
      <c r="D87">
        <f>D27+(7/0.017)*(D13*D51+D28*D50)</f>
        <v>-0.34099088633481345</v>
      </c>
      <c r="E87">
        <f>E27+(7/0.017)*(E13*E51+E28*E50)</f>
        <v>-0.23580048496441908</v>
      </c>
      <c r="F87">
        <f>F27+(7/0.017)*(F13*F51+F28*F50)</f>
        <v>0.16196874827043006</v>
      </c>
    </row>
    <row r="88" spans="1:6" ht="12.75">
      <c r="A88" t="s">
        <v>87</v>
      </c>
      <c r="B88">
        <f>B28+(8/0.017)*(B14*B51+B29*B50)</f>
        <v>0.3934389064198767</v>
      </c>
      <c r="C88">
        <f>C28+(8/0.017)*(C14*C51+C29*C50)</f>
        <v>-0.021233760314357385</v>
      </c>
      <c r="D88">
        <f>D28+(8/0.017)*(D14*D51+D29*D50)</f>
        <v>0.41717460847440824</v>
      </c>
      <c r="E88">
        <f>E28+(8/0.017)*(E14*E51+E29*E50)</f>
        <v>0.10812113399126456</v>
      </c>
      <c r="F88">
        <f>F28+(8/0.017)*(F14*F51+F29*F50)</f>
        <v>0.019653341860801185</v>
      </c>
    </row>
    <row r="89" spans="1:6" ht="12.75">
      <c r="A89" t="s">
        <v>88</v>
      </c>
      <c r="B89">
        <f>B29+(9/0.017)*(B15*B51+B30*B50)</f>
        <v>0.11289035919022362</v>
      </c>
      <c r="C89">
        <f>C29+(9/0.017)*(C15*C51+C30*C50)</f>
        <v>0.028480534225111848</v>
      </c>
      <c r="D89">
        <f>D29+(9/0.017)*(D15*D51+D30*D50)</f>
        <v>-0.02298436407393631</v>
      </c>
      <c r="E89">
        <f>E29+(9/0.017)*(E15*E51+E30*E50)</f>
        <v>-0.012579319136095083</v>
      </c>
      <c r="F89">
        <f>F29+(9/0.017)*(F15*F51+F30*F50)</f>
        <v>0.026102870470404223</v>
      </c>
    </row>
    <row r="90" spans="1:6" ht="12.75">
      <c r="A90" t="s">
        <v>89</v>
      </c>
      <c r="B90">
        <f>B30+(10/0.017)*(B16*B51+B31*B50)</f>
        <v>0.15350488100984042</v>
      </c>
      <c r="C90">
        <f>C30+(10/0.017)*(C16*C51+C31*C50)</f>
        <v>0.10677478910835915</v>
      </c>
      <c r="D90">
        <f>D30+(10/0.017)*(D16*D51+D31*D50)</f>
        <v>0.016655524079990425</v>
      </c>
      <c r="E90">
        <f>E30+(10/0.017)*(E16*E51+E31*E50)</f>
        <v>0.15138357176542552</v>
      </c>
      <c r="F90">
        <f>F30+(10/0.017)*(F16*F51+F31*F50)</f>
        <v>0.3022339670399877</v>
      </c>
    </row>
    <row r="91" spans="1:6" ht="12.75">
      <c r="A91" t="s">
        <v>90</v>
      </c>
      <c r="B91">
        <f>B31+(11/0.017)*(B17*B51+B32*B50)</f>
        <v>-0.0006961905502267292</v>
      </c>
      <c r="C91">
        <f>C31+(11/0.017)*(C17*C51+C32*C50)</f>
        <v>-0.007114573190116964</v>
      </c>
      <c r="D91">
        <f>D31+(11/0.017)*(D17*D51+D32*D50)</f>
        <v>-0.031710235737456474</v>
      </c>
      <c r="E91">
        <f>E31+(11/0.017)*(E17*E51+E32*E50)</f>
        <v>-0.032221076519891576</v>
      </c>
      <c r="F91">
        <f>F31+(11/0.017)*(F17*F51+F32*F50)</f>
        <v>-0.009322921752799466</v>
      </c>
    </row>
    <row r="92" spans="1:6" ht="12.75">
      <c r="A92" t="s">
        <v>91</v>
      </c>
      <c r="B92">
        <f>B32+(12/0.017)*(B18*B51+B33*B50)</f>
        <v>0.03284130337861754</v>
      </c>
      <c r="C92">
        <f>C32+(12/0.017)*(C18*C51+C33*C50)</f>
        <v>-0.007177347573546508</v>
      </c>
      <c r="D92">
        <f>D32+(12/0.017)*(D18*D51+D33*D50)</f>
        <v>0.03706829898495693</v>
      </c>
      <c r="E92">
        <f>E32+(12/0.017)*(E18*E51+E33*E50)</f>
        <v>0.013149056488261599</v>
      </c>
      <c r="F92">
        <f>F32+(12/0.017)*(F18*F51+F33*F50)</f>
        <v>0.0028100555053780954</v>
      </c>
    </row>
    <row r="93" spans="1:6" ht="12.75">
      <c r="A93" t="s">
        <v>92</v>
      </c>
      <c r="B93">
        <f>B33+(13/0.017)*(B19*B51+B34*B50)</f>
        <v>0.05421380811850465</v>
      </c>
      <c r="C93">
        <f>C33+(13/0.017)*(C19*C51+C34*C50)</f>
        <v>0.050331758190578016</v>
      </c>
      <c r="D93">
        <f>D33+(13/0.017)*(D19*D51+D34*D50)</f>
        <v>0.04864021720969251</v>
      </c>
      <c r="E93">
        <f>E33+(13/0.017)*(E19*E51+E34*E50)</f>
        <v>0.049779952161477334</v>
      </c>
      <c r="F93">
        <f>F33+(13/0.017)*(F19*F51+F34*F50)</f>
        <v>0.031100707346411134</v>
      </c>
    </row>
    <row r="94" spans="1:6" ht="12.75">
      <c r="A94" t="s">
        <v>93</v>
      </c>
      <c r="B94">
        <f>B34+(14/0.017)*(B20*B51+B35*B50)</f>
        <v>-0.011604283904348683</v>
      </c>
      <c r="C94">
        <f>C34+(14/0.017)*(C20*C51+C35*C50)</f>
        <v>-0.0016120114095700023</v>
      </c>
      <c r="D94">
        <f>D34+(14/0.017)*(D20*D51+D35*D50)</f>
        <v>-0.005160973177204824</v>
      </c>
      <c r="E94">
        <f>E34+(14/0.017)*(E20*E51+E35*E50)</f>
        <v>0.013263864940705137</v>
      </c>
      <c r="F94">
        <f>F34+(14/0.017)*(F20*F51+F35*F50)</f>
        <v>-0.0298576783875567</v>
      </c>
    </row>
    <row r="95" spans="1:6" ht="12.75">
      <c r="A95" t="s">
        <v>94</v>
      </c>
      <c r="B95" s="49">
        <f>B35</f>
        <v>-0.0006889892</v>
      </c>
      <c r="C95" s="49">
        <f>C35</f>
        <v>-0.0007988331</v>
      </c>
      <c r="D95" s="49">
        <f>D35</f>
        <v>-0.002477388</v>
      </c>
      <c r="E95" s="49">
        <f>E35</f>
        <v>-0.001718385</v>
      </c>
      <c r="F95" s="49">
        <f>F35</f>
        <v>0.006026717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3.720571180133087</v>
      </c>
      <c r="C103">
        <f>C63*10000/C62</f>
        <v>3.7104808853460542</v>
      </c>
      <c r="D103">
        <f>D63*10000/D62</f>
        <v>-1.2339702062047324</v>
      </c>
      <c r="E103">
        <f>E63*10000/E62</f>
        <v>1.0757065977005253</v>
      </c>
      <c r="F103">
        <f>F63*10000/F62</f>
        <v>-0.4801197989751089</v>
      </c>
      <c r="G103">
        <f>AVERAGE(C103:E103)</f>
        <v>1.1840724256139492</v>
      </c>
      <c r="H103">
        <f>STDEV(C103:E103)</f>
        <v>2.4740061668635676</v>
      </c>
      <c r="I103">
        <f>(B103*B4+C103*C4+D103*D4+E103*E4+F103*F4)/SUM(B4:F4)</f>
        <v>1.330781430778771</v>
      </c>
      <c r="K103">
        <f>(LN(H103)+LN(H123))/2-LN(K114*K115^3)</f>
        <v>-3.238050659095218</v>
      </c>
    </row>
    <row r="104" spans="1:11" ht="12.75">
      <c r="A104" t="s">
        <v>68</v>
      </c>
      <c r="B104">
        <f>B64*10000/B62</f>
        <v>1.219977145857515</v>
      </c>
      <c r="C104">
        <f>C64*10000/C62</f>
        <v>0.09178133874884888</v>
      </c>
      <c r="D104">
        <f>D64*10000/D62</f>
        <v>0.11294986469540053</v>
      </c>
      <c r="E104">
        <f>E64*10000/E62</f>
        <v>-0.11245235870707353</v>
      </c>
      <c r="F104">
        <f>F64*10000/F62</f>
        <v>-1.6559806078899701</v>
      </c>
      <c r="G104">
        <f>AVERAGE(C104:E104)</f>
        <v>0.030759614912391955</v>
      </c>
      <c r="H104">
        <f>STDEV(C104:E104)</f>
        <v>0.12447601641952685</v>
      </c>
      <c r="I104">
        <f>(B104*B4+C104*C4+D104*D4+E104*E4+F104*F4)/SUM(B4:F4)</f>
        <v>-0.021319859878277475</v>
      </c>
      <c r="K104">
        <f>(LN(H104)+LN(H124))/2-LN(K114*K115^4)</f>
        <v>-4.269768885891047</v>
      </c>
    </row>
    <row r="105" spans="1:11" ht="12.75">
      <c r="A105" t="s">
        <v>69</v>
      </c>
      <c r="B105">
        <f>B65*10000/B62</f>
        <v>-0.03834176574517917</v>
      </c>
      <c r="C105">
        <f>C65*10000/C62</f>
        <v>-1.0227411566973037</v>
      </c>
      <c r="D105">
        <f>D65*10000/D62</f>
        <v>0.39524530828996296</v>
      </c>
      <c r="E105">
        <f>E65*10000/E62</f>
        <v>-0.7687486351664253</v>
      </c>
      <c r="F105">
        <f>F65*10000/F62</f>
        <v>-0.48386558639935723</v>
      </c>
      <c r="G105">
        <f>AVERAGE(C105:E105)</f>
        <v>-0.46541482785792204</v>
      </c>
      <c r="H105">
        <f>STDEV(C105:E105)</f>
        <v>0.756095200827234</v>
      </c>
      <c r="I105">
        <f>(B105*B4+C105*C4+D105*D4+E105*E4+F105*F4)/SUM(B4:F4)</f>
        <v>-0.4059415082904468</v>
      </c>
      <c r="K105">
        <f>(LN(H105)+LN(H125))/2-LN(K114*K115^5)</f>
        <v>-2.90170206832204</v>
      </c>
    </row>
    <row r="106" spans="1:11" ht="12.75">
      <c r="A106" t="s">
        <v>70</v>
      </c>
      <c r="B106">
        <f>B66*10000/B62</f>
        <v>1.6689548962362486</v>
      </c>
      <c r="C106">
        <f>C66*10000/C62</f>
        <v>0.5781460362872695</v>
      </c>
      <c r="D106">
        <f>D66*10000/D62</f>
        <v>1.3562043813049682</v>
      </c>
      <c r="E106">
        <f>E66*10000/E62</f>
        <v>1.717134927168037</v>
      </c>
      <c r="F106">
        <f>F66*10000/F62</f>
        <v>14.307272439741958</v>
      </c>
      <c r="G106">
        <f>AVERAGE(C106:E106)</f>
        <v>1.2171617815867581</v>
      </c>
      <c r="H106">
        <f>STDEV(C106:E106)</f>
        <v>0.5820855236043485</v>
      </c>
      <c r="I106">
        <f>(B106*B4+C106*C4+D106*D4+E106*E4+F106*F4)/SUM(B4:F4)</f>
        <v>3.0259590483227328</v>
      </c>
      <c r="K106">
        <f>(LN(H106)+LN(H126))/2-LN(K114*K115^6)</f>
        <v>-3.1658300166213933</v>
      </c>
    </row>
    <row r="107" spans="1:11" ht="12.75">
      <c r="A107" t="s">
        <v>71</v>
      </c>
      <c r="B107">
        <f>B67*10000/B62</f>
        <v>0.4172323398157465</v>
      </c>
      <c r="C107">
        <f>C67*10000/C62</f>
        <v>-0.18045503654969727</v>
      </c>
      <c r="D107">
        <f>D67*10000/D62</f>
        <v>-0.34240299607155855</v>
      </c>
      <c r="E107">
        <f>E67*10000/E62</f>
        <v>-0.07568020358232308</v>
      </c>
      <c r="F107">
        <f>F67*10000/F62</f>
        <v>-0.22146549494293297</v>
      </c>
      <c r="G107">
        <f>AVERAGE(C107:E107)</f>
        <v>-0.199512745401193</v>
      </c>
      <c r="H107">
        <f>STDEV(C107:E107)</f>
        <v>0.13437879002400346</v>
      </c>
      <c r="I107">
        <f>(B107*B4+C107*C4+D107*D4+E107*E4+F107*F4)/SUM(B4:F4)</f>
        <v>-0.11296760065082458</v>
      </c>
      <c r="K107">
        <f>(LN(H107)+LN(H127))/2-LN(K114*K115^7)</f>
        <v>-3.026079294012808</v>
      </c>
    </row>
    <row r="108" spans="1:9" ht="12.75">
      <c r="A108" t="s">
        <v>72</v>
      </c>
      <c r="B108">
        <f>B68*10000/B62</f>
        <v>-0.08635490153770288</v>
      </c>
      <c r="C108">
        <f>C68*10000/C62</f>
        <v>-0.04019675346718344</v>
      </c>
      <c r="D108">
        <f>D68*10000/D62</f>
        <v>-0.13844101344254128</v>
      </c>
      <c r="E108">
        <f>E68*10000/E62</f>
        <v>-0.1166324525506407</v>
      </c>
      <c r="F108">
        <f>F68*10000/F62</f>
        <v>-0.07196735916282014</v>
      </c>
      <c r="G108">
        <f>AVERAGE(C108:E108)</f>
        <v>-0.09842340648678848</v>
      </c>
      <c r="H108">
        <f>STDEV(C108:E108)</f>
        <v>0.051591284859393086</v>
      </c>
      <c r="I108">
        <f>(B108*B4+C108*C4+D108*D4+E108*E4+F108*F4)/SUM(B4:F4)</f>
        <v>-0.09313910526445746</v>
      </c>
    </row>
    <row r="109" spans="1:9" ht="12.75">
      <c r="A109" t="s">
        <v>73</v>
      </c>
      <c r="B109">
        <f>B69*10000/B62</f>
        <v>-0.07634306898704409</v>
      </c>
      <c r="C109">
        <f>C69*10000/C62</f>
        <v>-0.09248795570540995</v>
      </c>
      <c r="D109">
        <f>D69*10000/D62</f>
        <v>-0.015011625394002512</v>
      </c>
      <c r="E109">
        <f>E69*10000/E62</f>
        <v>-0.12461477471294648</v>
      </c>
      <c r="F109">
        <f>F69*10000/F62</f>
        <v>-0.0025408838165016747</v>
      </c>
      <c r="G109">
        <f>AVERAGE(C109:E109)</f>
        <v>-0.07737145193745298</v>
      </c>
      <c r="H109">
        <f>STDEV(C109:E109)</f>
        <v>0.0563435364508004</v>
      </c>
      <c r="I109">
        <f>(B109*B4+C109*C4+D109*D4+E109*E4+F109*F4)/SUM(B4:F4)</f>
        <v>-0.06725189929449031</v>
      </c>
    </row>
    <row r="110" spans="1:11" ht="12.75">
      <c r="A110" t="s">
        <v>74</v>
      </c>
      <c r="B110">
        <f>B70*10000/B62</f>
        <v>-0.27295065920304656</v>
      </c>
      <c r="C110">
        <f>C70*10000/C62</f>
        <v>-0.03256994869331985</v>
      </c>
      <c r="D110">
        <f>D70*10000/D62</f>
        <v>0.03341026348429074</v>
      </c>
      <c r="E110">
        <f>E70*10000/E62</f>
        <v>-0.03032496240988158</v>
      </c>
      <c r="F110">
        <f>F70*10000/F62</f>
        <v>-0.3663422326144554</v>
      </c>
      <c r="G110">
        <f>AVERAGE(C110:E110)</f>
        <v>-0.009828215872970229</v>
      </c>
      <c r="H110">
        <f>STDEV(C110:E110)</f>
        <v>0.03746244204132212</v>
      </c>
      <c r="I110">
        <f>(B110*B4+C110*C4+D110*D4+E110*E4+F110*F4)/SUM(B4:F4)</f>
        <v>-0.09548637509478658</v>
      </c>
      <c r="K110">
        <f>EXP(AVERAGE(K103:K107))</f>
        <v>0.036142486843885734</v>
      </c>
    </row>
    <row r="111" spans="1:9" ht="12.75">
      <c r="A111" t="s">
        <v>75</v>
      </c>
      <c r="B111">
        <f>B71*10000/B62</f>
        <v>0.008413807813393768</v>
      </c>
      <c r="C111">
        <f>C71*10000/C62</f>
        <v>-0.04206578149305429</v>
      </c>
      <c r="D111">
        <f>D71*10000/D62</f>
        <v>-0.027008065724990645</v>
      </c>
      <c r="E111">
        <f>E71*10000/E62</f>
        <v>0.018880296655075735</v>
      </c>
      <c r="F111">
        <f>F71*10000/F62</f>
        <v>-0.0480395434910978</v>
      </c>
      <c r="G111">
        <f>AVERAGE(C111:E111)</f>
        <v>-0.016731183520989734</v>
      </c>
      <c r="H111">
        <f>STDEV(C111:E111)</f>
        <v>0.03174613112310972</v>
      </c>
      <c r="I111">
        <f>(B111*B4+C111*C4+D111*D4+E111*E4+F111*F4)/SUM(B4:F4)</f>
        <v>-0.01726052073052853</v>
      </c>
    </row>
    <row r="112" spans="1:9" ht="12.75">
      <c r="A112" t="s">
        <v>76</v>
      </c>
      <c r="B112">
        <f>B72*10000/B62</f>
        <v>-0.025812839369648802</v>
      </c>
      <c r="C112">
        <f>C72*10000/C62</f>
        <v>-0.013814760841982387</v>
      </c>
      <c r="D112">
        <f>D72*10000/D62</f>
        <v>-0.01895094567432867</v>
      </c>
      <c r="E112">
        <f>E72*10000/E62</f>
        <v>-0.013301860450223501</v>
      </c>
      <c r="F112">
        <f>F72*10000/F62</f>
        <v>-0.035486740737443394</v>
      </c>
      <c r="G112">
        <f>AVERAGE(C112:E112)</f>
        <v>-0.01535585565551152</v>
      </c>
      <c r="H112">
        <f>STDEV(C112:E112)</f>
        <v>0.0031239831762536105</v>
      </c>
      <c r="I112">
        <f>(B112*B4+C112*C4+D112*D4+E112*E4+F112*F4)/SUM(B4:F4)</f>
        <v>-0.01955421595863043</v>
      </c>
    </row>
    <row r="113" spans="1:9" ht="12.75">
      <c r="A113" t="s">
        <v>77</v>
      </c>
      <c r="B113">
        <f>B73*10000/B62</f>
        <v>0.002591995231364436</v>
      </c>
      <c r="C113">
        <f>C73*10000/C62</f>
        <v>0.01463163078862593</v>
      </c>
      <c r="D113">
        <f>D73*10000/D62</f>
        <v>0.013253536092869826</v>
      </c>
      <c r="E113">
        <f>E73*10000/E62</f>
        <v>0.013059907591465993</v>
      </c>
      <c r="F113">
        <f>F73*10000/F62</f>
        <v>-0.018452649735455653</v>
      </c>
      <c r="G113">
        <f>AVERAGE(C113:E113)</f>
        <v>0.013648358157653917</v>
      </c>
      <c r="H113">
        <f>STDEV(C113:E113)</f>
        <v>0.0008570249700288297</v>
      </c>
      <c r="I113">
        <f>(B113*B4+C113*C4+D113*D4+E113*E4+F113*F4)/SUM(B4:F4)</f>
        <v>0.0077690731187377605</v>
      </c>
    </row>
    <row r="114" spans="1:11" ht="12.75">
      <c r="A114" t="s">
        <v>78</v>
      </c>
      <c r="B114">
        <f>B74*10000/B62</f>
        <v>-0.22191743038992928</v>
      </c>
      <c r="C114">
        <f>C74*10000/C62</f>
        <v>-0.20610634784472023</v>
      </c>
      <c r="D114">
        <f>D74*10000/D62</f>
        <v>-0.21708921525066538</v>
      </c>
      <c r="E114">
        <f>E74*10000/E62</f>
        <v>-0.2153516109358653</v>
      </c>
      <c r="F114">
        <f>F74*10000/F62</f>
        <v>-0.15379977866706707</v>
      </c>
      <c r="G114">
        <f>AVERAGE(C114:E114)</f>
        <v>-0.21284905801041698</v>
      </c>
      <c r="H114">
        <f>STDEV(C114:E114)</f>
        <v>0.005903636377068105</v>
      </c>
      <c r="I114">
        <f>(B114*B4+C114*C4+D114*D4+E114*E4+F114*F4)/SUM(B4:F4)</f>
        <v>-0.2062991674084753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4.768774573236705E-05</v>
      </c>
      <c r="C115">
        <f>C75*10000/C62</f>
        <v>0.003406523837835993</v>
      </c>
      <c r="D115">
        <f>D75*10000/D62</f>
        <v>-0.001076540984976042</v>
      </c>
      <c r="E115">
        <f>E75*10000/E62</f>
        <v>0.0027612783832755964</v>
      </c>
      <c r="F115">
        <f>F75*10000/F62</f>
        <v>-0.0021672480542794395</v>
      </c>
      <c r="G115">
        <f>AVERAGE(C115:E115)</f>
        <v>0.0016970870787118492</v>
      </c>
      <c r="H115">
        <f>STDEV(C115:E115)</f>
        <v>0.002423601638247403</v>
      </c>
      <c r="I115">
        <f>(B115*B4+C115*C4+D115*D4+E115*E4+F115*F4)/SUM(B4:F4)</f>
        <v>0.0009431940093543938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74.64954387929266</v>
      </c>
      <c r="C122">
        <f>C82*10000/C62</f>
        <v>17.283993429618143</v>
      </c>
      <c r="D122">
        <f>D82*10000/D62</f>
        <v>-12.612511958225976</v>
      </c>
      <c r="E122">
        <f>E82*10000/E62</f>
        <v>-25.78260049927658</v>
      </c>
      <c r="F122">
        <f>F82*10000/F62</f>
        <v>-42.74771468842214</v>
      </c>
      <c r="G122">
        <f>AVERAGE(C122:E122)</f>
        <v>-7.037039675961471</v>
      </c>
      <c r="H122">
        <f>STDEV(C122:E122)</f>
        <v>22.06801523782333</v>
      </c>
      <c r="I122">
        <f>(B122*B4+C122*C4+D122*D4+E122*E4+F122*F4)/SUM(B4:F4)</f>
        <v>0.06412534206657572</v>
      </c>
    </row>
    <row r="123" spans="1:9" ht="12.75">
      <c r="A123" t="s">
        <v>82</v>
      </c>
      <c r="B123">
        <f>B83*10000/B62</f>
        <v>1.8964294012817857</v>
      </c>
      <c r="C123">
        <f>C83*10000/C62</f>
        <v>0.011095723872270005</v>
      </c>
      <c r="D123">
        <f>D83*10000/D62</f>
        <v>-2.35730750257832</v>
      </c>
      <c r="E123">
        <f>E83*10000/E62</f>
        <v>-2.638044580909138</v>
      </c>
      <c r="F123">
        <f>F83*10000/F62</f>
        <v>9.315197311415163</v>
      </c>
      <c r="G123">
        <f>AVERAGE(C123:E123)</f>
        <v>-1.6614187865383958</v>
      </c>
      <c r="H123">
        <f>STDEV(C123:E123)</f>
        <v>1.4552257273145301</v>
      </c>
      <c r="I123">
        <f>(B123*B4+C123*C4+D123*D4+E123*E4+F123*F4)/SUM(B4:F4)</f>
        <v>0.3170310196849173</v>
      </c>
    </row>
    <row r="124" spans="1:9" ht="12.75">
      <c r="A124" t="s">
        <v>83</v>
      </c>
      <c r="B124">
        <f>B84*10000/B62</f>
        <v>2.971048971594345</v>
      </c>
      <c r="C124">
        <f>C84*10000/C62</f>
        <v>-0.16917067534775257</v>
      </c>
      <c r="D124">
        <f>D84*10000/D62</f>
        <v>2.0824945873441</v>
      </c>
      <c r="E124">
        <f>E84*10000/E62</f>
        <v>0.9774706956960382</v>
      </c>
      <c r="F124">
        <f>F84*10000/F62</f>
        <v>1.1997008328705174</v>
      </c>
      <c r="G124">
        <f>AVERAGE(C124:E124)</f>
        <v>0.9635982025641286</v>
      </c>
      <c r="H124">
        <f>STDEV(C124:E124)</f>
        <v>1.1258967307673309</v>
      </c>
      <c r="I124">
        <f>(B124*B4+C124*C4+D124*D4+E124*E4+F124*F4)/SUM(B4:F4)</f>
        <v>1.2861535423604171</v>
      </c>
    </row>
    <row r="125" spans="1:9" ht="12.75">
      <c r="A125" t="s">
        <v>84</v>
      </c>
      <c r="B125">
        <f>B85*10000/B62</f>
        <v>0.71077421141836</v>
      </c>
      <c r="C125">
        <f>C85*10000/C62</f>
        <v>0.743909287845306</v>
      </c>
      <c r="D125">
        <f>D85*10000/D62</f>
        <v>-0.392723759832538</v>
      </c>
      <c r="E125">
        <f>E85*10000/E62</f>
        <v>-0.9798828058162125</v>
      </c>
      <c r="F125">
        <f>F85*10000/F62</f>
        <v>-1.74482554348938</v>
      </c>
      <c r="G125">
        <f>AVERAGE(C125:E125)</f>
        <v>-0.20956575926781484</v>
      </c>
      <c r="H125">
        <f>STDEV(C125:E125)</f>
        <v>0.87637031865567</v>
      </c>
      <c r="I125">
        <f>(B125*B4+C125*C4+D125*D4+E125*E4+F125*F4)/SUM(B4:F4)</f>
        <v>-0.28028686731467534</v>
      </c>
    </row>
    <row r="126" spans="1:9" ht="12.75">
      <c r="A126" t="s">
        <v>85</v>
      </c>
      <c r="B126">
        <f>B86*10000/B62</f>
        <v>1.1365792181029466</v>
      </c>
      <c r="C126">
        <f>C86*10000/C62</f>
        <v>0.2611165853846815</v>
      </c>
      <c r="D126">
        <f>D86*10000/D62</f>
        <v>0.6506796706486863</v>
      </c>
      <c r="E126">
        <f>E86*10000/E62</f>
        <v>0.34132229151695914</v>
      </c>
      <c r="F126">
        <f>F86*10000/F62</f>
        <v>2.2564257419680036</v>
      </c>
      <c r="G126">
        <f>AVERAGE(C126:E126)</f>
        <v>0.41770618251677566</v>
      </c>
      <c r="H126">
        <f>STDEV(C126:E126)</f>
        <v>0.205707859483556</v>
      </c>
      <c r="I126">
        <f>(B126*B4+C126*C4+D126*D4+E126*E4+F126*F4)/SUM(B4:F4)</f>
        <v>0.7668837929794694</v>
      </c>
    </row>
    <row r="127" spans="1:9" ht="12.75">
      <c r="A127" t="s">
        <v>86</v>
      </c>
      <c r="B127">
        <f>B87*10000/B62</f>
        <v>0.33890993369707983</v>
      </c>
      <c r="C127">
        <f>C87*10000/C62</f>
        <v>0.3304611827351278</v>
      </c>
      <c r="D127">
        <f>D87*10000/D62</f>
        <v>-0.3409921485678</v>
      </c>
      <c r="E127">
        <f>E87*10000/E62</f>
        <v>-0.23580000532294132</v>
      </c>
      <c r="F127">
        <f>F87*10000/F62</f>
        <v>0.16197697356751897</v>
      </c>
      <c r="G127">
        <f>AVERAGE(C127:E127)</f>
        <v>-0.08211032371853784</v>
      </c>
      <c r="H127">
        <f>STDEV(C127:E127)</f>
        <v>0.3611478681969437</v>
      </c>
      <c r="I127">
        <f>(B127*B4+C127*C4+D127*D4+E127*E4+F127*F4)/SUM(B4:F4)</f>
        <v>0.011555667423196914</v>
      </c>
    </row>
    <row r="128" spans="1:9" ht="12.75">
      <c r="A128" t="s">
        <v>87</v>
      </c>
      <c r="B128">
        <f>B88*10000/B62</f>
        <v>0.3934391187201157</v>
      </c>
      <c r="C128">
        <f>C88*10000/C62</f>
        <v>-0.02123376553681109</v>
      </c>
      <c r="D128">
        <f>D88*10000/D62</f>
        <v>0.4171761527137796</v>
      </c>
      <c r="E128">
        <f>E88*10000/E62</f>
        <v>0.10812091406219829</v>
      </c>
      <c r="F128">
        <f>F88*10000/F62</f>
        <v>0.01965433992108949</v>
      </c>
      <c r="G128">
        <f>AVERAGE(C128:E128)</f>
        <v>0.1680211004130556</v>
      </c>
      <c r="H128">
        <f>STDEV(C128:E128)</f>
        <v>0.22525949114026914</v>
      </c>
      <c r="I128">
        <f>(B128*B4+C128*C4+D128*D4+E128*E4+F128*F4)/SUM(B4:F4)</f>
        <v>0.18094991382483966</v>
      </c>
    </row>
    <row r="129" spans="1:9" ht="12.75">
      <c r="A129" t="s">
        <v>88</v>
      </c>
      <c r="B129">
        <f>B89*10000/B62</f>
        <v>0.11289042010603506</v>
      </c>
      <c r="C129">
        <f>C89*10000/C62</f>
        <v>0.028480541229913132</v>
      </c>
      <c r="D129">
        <f>D89*10000/D62</f>
        <v>-0.022984449154282063</v>
      </c>
      <c r="E129">
        <f>E89*10000/E62</f>
        <v>-0.01257929354851743</v>
      </c>
      <c r="F129">
        <f>F89*10000/F62</f>
        <v>0.026104196058622846</v>
      </c>
      <c r="G129">
        <f>AVERAGE(C129:E129)</f>
        <v>-0.002361067157628787</v>
      </c>
      <c r="H129">
        <f>STDEV(C129:E129)</f>
        <v>0.027211586167346362</v>
      </c>
      <c r="I129">
        <f>(B129*B4+C129*C4+D129*D4+E129*E4+F129*F4)/SUM(B4:F4)</f>
        <v>0.01815691390152657</v>
      </c>
    </row>
    <row r="130" spans="1:9" ht="12.75">
      <c r="A130" t="s">
        <v>89</v>
      </c>
      <c r="B130">
        <f>B90*10000/B62</f>
        <v>0.1535049638413103</v>
      </c>
      <c r="C130">
        <f>C90*10000/C62</f>
        <v>0.1067748153696706</v>
      </c>
      <c r="D130">
        <f>D90*10000/D62</f>
        <v>0.01665558573311004</v>
      </c>
      <c r="E130">
        <f>E90*10000/E62</f>
        <v>0.15138326383628753</v>
      </c>
      <c r="F130">
        <f>F90*10000/F62</f>
        <v>0.3022493154587155</v>
      </c>
      <c r="G130">
        <f>AVERAGE(C130:E130)</f>
        <v>0.09160455497968939</v>
      </c>
      <c r="H130">
        <f>STDEV(C130:E130)</f>
        <v>0.06863300526709601</v>
      </c>
      <c r="I130">
        <f>(B130*B4+C130*C4+D130*D4+E130*E4+F130*F4)/SUM(B4:F4)</f>
        <v>0.12863436339883913</v>
      </c>
    </row>
    <row r="131" spans="1:9" ht="12.75">
      <c r="A131" t="s">
        <v>90</v>
      </c>
      <c r="B131">
        <f>B91*10000/B62</f>
        <v>-0.0006961909258922208</v>
      </c>
      <c r="C131">
        <f>C91*10000/C62</f>
        <v>-0.00711457493994971</v>
      </c>
      <c r="D131">
        <f>D91*10000/D62</f>
        <v>-0.03171035311802928</v>
      </c>
      <c r="E131">
        <f>E91*10000/E62</f>
        <v>-0.032221010979039275</v>
      </c>
      <c r="F131">
        <f>F91*10000/F62</f>
        <v>-0.009323395200930493</v>
      </c>
      <c r="G131">
        <f>AVERAGE(C131:E131)</f>
        <v>-0.02368197967900609</v>
      </c>
      <c r="H131">
        <f>STDEV(C131:E131)</f>
        <v>0.014350065076630608</v>
      </c>
      <c r="I131">
        <f>(B131*B4+C131*C4+D131*D4+E131*E4+F131*F4)/SUM(B4:F4)</f>
        <v>-0.018431470221453278</v>
      </c>
    </row>
    <row r="132" spans="1:9" ht="12.75">
      <c r="A132" t="s">
        <v>91</v>
      </c>
      <c r="B132">
        <f>B92*10000/B62</f>
        <v>0.032841321099835355</v>
      </c>
      <c r="C132">
        <f>C92*10000/C62</f>
        <v>-0.0071773493388186446</v>
      </c>
      <c r="D132">
        <f>D92*10000/D62</f>
        <v>0.037068436199268535</v>
      </c>
      <c r="E132">
        <f>E92*10000/E62</f>
        <v>0.013149029741781894</v>
      </c>
      <c r="F132">
        <f>F92*10000/F62</f>
        <v>0.002810198209088625</v>
      </c>
      <c r="G132">
        <f>AVERAGE(C132:E132)</f>
        <v>0.014346705534077261</v>
      </c>
      <c r="H132">
        <f>STDEV(C132:E132)</f>
        <v>0.02214719406489655</v>
      </c>
      <c r="I132">
        <f>(B132*B4+C132*C4+D132*D4+E132*E4+F132*F4)/SUM(B4:F4)</f>
        <v>0.01549097234918837</v>
      </c>
    </row>
    <row r="133" spans="1:9" ht="12.75">
      <c r="A133" t="s">
        <v>92</v>
      </c>
      <c r="B133">
        <f>B93*10000/B62</f>
        <v>0.054213837372358895</v>
      </c>
      <c r="C133">
        <f>C93*10000/C62</f>
        <v>0.050331770569698495</v>
      </c>
      <c r="D133">
        <f>D93*10000/D62</f>
        <v>0.04864039725933341</v>
      </c>
      <c r="E133">
        <f>E93*10000/E62</f>
        <v>0.049779850904137585</v>
      </c>
      <c r="F133">
        <f>F93*10000/F62</f>
        <v>0.031102286740956876</v>
      </c>
      <c r="G133">
        <f>AVERAGE(C133:E133)</f>
        <v>0.04958400624438983</v>
      </c>
      <c r="H133">
        <f>STDEV(C133:E133)</f>
        <v>0.0008625266760034619</v>
      </c>
      <c r="I133">
        <f>(B133*B4+C133*C4+D133*D4+E133*E4+F133*F4)/SUM(B4:F4)</f>
        <v>0.04779434049845658</v>
      </c>
    </row>
    <row r="134" spans="1:9" ht="12.75">
      <c r="A134" t="s">
        <v>93</v>
      </c>
      <c r="B134">
        <f>B94*10000/B62</f>
        <v>-0.011604290166038124</v>
      </c>
      <c r="C134">
        <f>C94*10000/C62</f>
        <v>-0.0016120118060449946</v>
      </c>
      <c r="D134">
        <f>D94*10000/D62</f>
        <v>-0.005160992281382818</v>
      </c>
      <c r="E134">
        <f>E94*10000/E62</f>
        <v>0.013263837960693699</v>
      </c>
      <c r="F134">
        <f>F94*10000/F62</f>
        <v>-0.029859194657070078</v>
      </c>
      <c r="G134">
        <f>AVERAGE(C134:E134)</f>
        <v>0.0021636112910886286</v>
      </c>
      <c r="H134">
        <f>STDEV(C134:E134)</f>
        <v>0.009775484115430857</v>
      </c>
      <c r="I134">
        <f>(B134*B4+C134*C4+D134*D4+E134*E4+F134*F4)/SUM(B4:F4)</f>
        <v>-0.004100775491692689</v>
      </c>
    </row>
    <row r="135" spans="1:9" ht="12.75">
      <c r="A135" t="s">
        <v>94</v>
      </c>
      <c r="B135">
        <f>B95*10000/B62</f>
        <v>-0.000688989571779632</v>
      </c>
      <c r="C135">
        <f>C95*10000/C62</f>
        <v>-0.0007988332964733906</v>
      </c>
      <c r="D135">
        <f>D95*10000/D62</f>
        <v>-0.0024773971704528754</v>
      </c>
      <c r="E135">
        <f>E95*10000/E62</f>
        <v>-0.0017183815046351754</v>
      </c>
      <c r="F135">
        <f>F95*10000/F62</f>
        <v>0.006027023056188772</v>
      </c>
      <c r="G135">
        <f>AVERAGE(C135:E135)</f>
        <v>-0.0016648706571871473</v>
      </c>
      <c r="H135">
        <f>STDEV(C135:E135)</f>
        <v>0.0008405603653832412</v>
      </c>
      <c r="I135">
        <f>(B135*B4+C135*C4+D135*D4+E135*E4+F135*F4)/SUM(B4:F4)</f>
        <v>-0.0004987271477746386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2004-05-18T12:06:30Z</cp:lastPrinted>
  <dcterms:created xsi:type="dcterms:W3CDTF">2004-05-18T12:06:30Z</dcterms:created>
  <dcterms:modified xsi:type="dcterms:W3CDTF">2004-05-18T12:20:05Z</dcterms:modified>
  <cp:category/>
  <cp:version/>
  <cp:contentType/>
  <cp:contentStatus/>
</cp:coreProperties>
</file>