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<sst xmlns="http://schemas.openxmlformats.org/spreadsheetml/2006/main" count="204" uniqueCount="98">
  <si>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19/05/2004       08:01:59</t>
  </si>
  <si>
    <t>LISSNER</t>
  </si>
  <si>
    <t>HCMQAP246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</si>
  <si>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</si>
  <si>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</si>
  <si>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</si>
  <si>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</si>
  <si>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</si>
  <si>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</si>
  <si>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</si>
  <si>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</si>
  <si>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</si>
  <si>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</si>
  <si>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</si>
  <si>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</si>
  <si>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</si>
  <si>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</si>
  <si>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b4*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</si>
  <si>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</si>
  <si>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</si>
  <si>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</si>
  <si>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</si>
  <si>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</si>
  <si>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</si>
  <si>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</si>
  <si>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</si>
  <si>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</si>
  <si>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</si>
  <si>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</si>
  <si>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</si>
  <si>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</si>
  <si>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</si>
  <si>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</si>
  <si>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</si>
  <si>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</si>
  <si>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</si>
  <si>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</si>
  <si>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</si>
  <si>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</si>
  <si>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</si>
  <si>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</si>
  <si>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</si>
  <si>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</si>
  <si>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</si>
  <si>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</si>
  <si>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</si>
  <si>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</si>
  <si>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-0.003761*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</si>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</sst>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b4*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34069842"/>
        <c:axId val="38193123"/>
      </c:lineChart>
      <c:catAx>
        <c:axId val="3406984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8193123"/>
        <c:crosses val="autoZero"/>
        <c:auto val="1"/>
        <c:lblOffset val="100"/>
        <c:noMultiLvlLbl val="0"/>
      </c:catAx>
      <c:valAx>
        <c:axId val="381931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34069842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</v>
      </c>
      <c r="C4" s="13">
        <v>-0.003765</v>
      </c>
      <c r="D4" s="13">
        <v>-0.003755</v>
      </c>
      <c r="E4" s="13">
        <v>-0.003762</v>
      </c>
      <c r="F4" s="24">
        <v>-0.002087</v>
      </c>
      <c r="G4" s="34">
        <v>-0.01172</v>
      </c>
    </row>
    <row r="5" spans="1:7" ht="12.75" thickBot="1">
      <c r="A5" s="44" t="s">
        <v>13</v>
      </c>
      <c r="B5" s="45">
        <v>3.36871</v>
      </c>
      <c r="C5" s="46">
        <v>1.351787</v>
      </c>
      <c r="D5" s="46">
        <v>-0.553346</v>
      </c>
      <c r="E5" s="46">
        <v>-1.375081</v>
      </c>
      <c r="F5" s="47">
        <v>-2.614288</v>
      </c>
      <c r="G5" s="48">
        <v>6.031666</v>
      </c>
    </row>
    <row r="6" spans="1:7" ht="12.75" thickTop="1">
      <c r="A6" s="6" t="s">
        <v>14</v>
      </c>
      <c r="B6" s="39">
        <v>92.65992</v>
      </c>
      <c r="C6" s="40">
        <v>-67.20045</v>
      </c>
      <c r="D6" s="40">
        <v>3.679431</v>
      </c>
      <c r="E6" s="40">
        <v>0.4459176</v>
      </c>
      <c r="F6" s="41">
        <v>13.47527</v>
      </c>
      <c r="G6" s="42">
        <v>0.000761861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1.957569</v>
      </c>
      <c r="C8" s="14">
        <v>2.35596</v>
      </c>
      <c r="D8" s="14">
        <v>0.5957045</v>
      </c>
      <c r="E8" s="14">
        <v>2.012288</v>
      </c>
      <c r="F8" s="25">
        <v>-5.855463</v>
      </c>
      <c r="G8" s="35">
        <v>0.6960985</v>
      </c>
    </row>
    <row r="9" spans="1:7" ht="12">
      <c r="A9" s="20" t="s">
        <v>17</v>
      </c>
      <c r="B9" s="29">
        <v>-0.6508837</v>
      </c>
      <c r="C9" s="14">
        <v>-0.5370387</v>
      </c>
      <c r="D9" s="14">
        <v>-0.1989382</v>
      </c>
      <c r="E9" s="14">
        <v>-0.9364114</v>
      </c>
      <c r="F9" s="25">
        <v>-1.848505</v>
      </c>
      <c r="G9" s="49">
        <v>-0.7435364</v>
      </c>
    </row>
    <row r="10" spans="1:7" ht="12">
      <c r="A10" s="20" t="s">
        <v>18</v>
      </c>
      <c r="B10" s="29">
        <v>-0.2216415</v>
      </c>
      <c r="C10" s="14">
        <v>-0.8288099</v>
      </c>
      <c r="D10" s="14">
        <v>0.2700817</v>
      </c>
      <c r="E10" s="14">
        <v>-0.05194901</v>
      </c>
      <c r="F10" s="25">
        <v>0.01852404</v>
      </c>
      <c r="G10" s="35">
        <v>-0.1768454</v>
      </c>
    </row>
    <row r="11" spans="1:7" ht="12">
      <c r="A11" s="21" t="s">
        <v>19</v>
      </c>
      <c r="B11" s="31">
        <v>2.119313</v>
      </c>
      <c r="C11" s="16">
        <v>0.2919267</v>
      </c>
      <c r="D11" s="16">
        <v>2.501097</v>
      </c>
      <c r="E11" s="16">
        <v>0.8127214</v>
      </c>
      <c r="F11" s="27">
        <v>13.92234</v>
      </c>
      <c r="G11" s="37">
        <v>3.032592</v>
      </c>
    </row>
    <row r="12" spans="1:7" ht="12">
      <c r="A12" s="20" t="s">
        <v>20</v>
      </c>
      <c r="B12" s="29">
        <v>0.1095689</v>
      </c>
      <c r="C12" s="14">
        <v>0.1843853</v>
      </c>
      <c r="D12" s="14">
        <v>-0.08027197</v>
      </c>
      <c r="E12" s="14">
        <v>-0.01628225</v>
      </c>
      <c r="F12" s="25">
        <v>-0.4502553</v>
      </c>
      <c r="G12" s="35">
        <v>-0.02307476</v>
      </c>
    </row>
    <row r="13" spans="1:7" ht="12">
      <c r="A13" s="20" t="s">
        <v>21</v>
      </c>
      <c r="B13" s="29">
        <v>-0.03809035</v>
      </c>
      <c r="C13" s="14">
        <v>0.04061306</v>
      </c>
      <c r="D13" s="14">
        <v>0.04047766</v>
      </c>
      <c r="E13" s="14">
        <v>-0.1365879</v>
      </c>
      <c r="F13" s="25">
        <v>-0.04404168</v>
      </c>
      <c r="G13" s="35">
        <v>-0.02475641</v>
      </c>
    </row>
    <row r="14" spans="1:7" ht="12">
      <c r="A14" s="20" t="s">
        <v>22</v>
      </c>
      <c r="B14" s="29">
        <v>-0.07212057</v>
      </c>
      <c r="C14" s="14">
        <v>-0.1256398</v>
      </c>
      <c r="D14" s="14">
        <v>0.003168953</v>
      </c>
      <c r="E14" s="14">
        <v>-0.09874706</v>
      </c>
      <c r="F14" s="25">
        <v>0.03337571</v>
      </c>
      <c r="G14" s="35">
        <v>-0.05924414</v>
      </c>
    </row>
    <row r="15" spans="1:7" ht="12">
      <c r="A15" s="21" t="s">
        <v>23</v>
      </c>
      <c r="B15" s="31">
        <v>-0.3081947</v>
      </c>
      <c r="C15" s="16">
        <v>-0.04134746</v>
      </c>
      <c r="D15" s="16">
        <v>-0.100684</v>
      </c>
      <c r="E15" s="16">
        <v>-0.07372302</v>
      </c>
      <c r="F15" s="27">
        <v>-0.3342514</v>
      </c>
      <c r="G15" s="37">
        <v>-0.1410982</v>
      </c>
    </row>
    <row r="16" spans="1:7" ht="12">
      <c r="A16" s="20" t="s">
        <v>24</v>
      </c>
      <c r="B16" s="29">
        <v>-0.005297657</v>
      </c>
      <c r="C16" s="14">
        <v>-0.002050313</v>
      </c>
      <c r="D16" s="14">
        <v>-0.01121106</v>
      </c>
      <c r="E16" s="14">
        <v>0.0104773</v>
      </c>
      <c r="F16" s="25">
        <v>-0.07381499</v>
      </c>
      <c r="G16" s="35">
        <v>-0.01128938</v>
      </c>
    </row>
    <row r="17" spans="1:7" ht="12">
      <c r="A17" s="20" t="s">
        <v>25</v>
      </c>
      <c r="B17" s="29">
        <v>-0.003804553</v>
      </c>
      <c r="C17" s="14">
        <v>-0.01621328</v>
      </c>
      <c r="D17" s="14">
        <v>-0.005588612</v>
      </c>
      <c r="E17" s="14">
        <v>0.00964898</v>
      </c>
      <c r="F17" s="25">
        <v>-0.02887428</v>
      </c>
      <c r="G17" s="35">
        <v>-0.007332011</v>
      </c>
    </row>
    <row r="18" spans="1:7" ht="12">
      <c r="A18" s="20" t="s">
        <v>26</v>
      </c>
      <c r="B18" s="29">
        <v>-0.00297185</v>
      </c>
      <c r="C18" s="14">
        <v>0.04402131</v>
      </c>
      <c r="D18" s="14">
        <v>0.02853261</v>
      </c>
      <c r="E18" s="14">
        <v>0.02646856</v>
      </c>
      <c r="F18" s="25">
        <v>0.008061404</v>
      </c>
      <c r="G18" s="35">
        <v>0.02447751</v>
      </c>
    </row>
    <row r="19" spans="1:7" ht="12">
      <c r="A19" s="21" t="s">
        <v>27</v>
      </c>
      <c r="B19" s="31">
        <v>-0.2120187</v>
      </c>
      <c r="C19" s="16">
        <v>-0.206795</v>
      </c>
      <c r="D19" s="16">
        <v>-0.2033055</v>
      </c>
      <c r="E19" s="16">
        <v>-0.2102518</v>
      </c>
      <c r="F19" s="27">
        <v>-0.1573061</v>
      </c>
      <c r="G19" s="37">
        <v>-0.2009349</v>
      </c>
    </row>
    <row r="20" spans="1:7" ht="12.75" thickBot="1">
      <c r="A20" s="44" t="s">
        <v>28</v>
      </c>
      <c r="B20" s="45">
        <v>0.003030416</v>
      </c>
      <c r="C20" s="46">
        <v>0.001766683</v>
      </c>
      <c r="D20" s="46">
        <v>0.001241681</v>
      </c>
      <c r="E20" s="46">
        <v>0.002329402</v>
      </c>
      <c r="F20" s="47">
        <v>-0.001816295</v>
      </c>
      <c r="G20" s="48">
        <v>0.001480231</v>
      </c>
    </row>
    <row r="21" spans="1:7" ht="12.75" thickTop="1">
      <c r="A21" s="6" t="s">
        <v>29</v>
      </c>
      <c r="B21" s="39">
        <v>-28.74171</v>
      </c>
      <c r="C21" s="40">
        <v>29.3775</v>
      </c>
      <c r="D21" s="40">
        <v>51.86323</v>
      </c>
      <c r="E21" s="40">
        <v>18.17393</v>
      </c>
      <c r="F21" s="41">
        <v>-147.9243</v>
      </c>
      <c r="G21" s="43">
        <v>0.001371139</v>
      </c>
    </row>
    <row r="22" spans="1:7" ht="12">
      <c r="A22" s="20" t="s">
        <v>30</v>
      </c>
      <c r="B22" s="29">
        <v>67.37522</v>
      </c>
      <c r="C22" s="14">
        <v>27.0358</v>
      </c>
      <c r="D22" s="14">
        <v>-11.06692</v>
      </c>
      <c r="E22" s="14">
        <v>-27.5017</v>
      </c>
      <c r="F22" s="25">
        <v>-52.28624</v>
      </c>
      <c r="G22" s="36">
        <v>0</v>
      </c>
    </row>
    <row r="23" spans="1:7" ht="12">
      <c r="A23" s="20" t="s">
        <v>31</v>
      </c>
      <c r="B23" s="29">
        <v>1.067287</v>
      </c>
      <c r="C23" s="14">
        <v>1.065702</v>
      </c>
      <c r="D23" s="14">
        <v>-1.716137</v>
      </c>
      <c r="E23" s="14">
        <v>0.01730169</v>
      </c>
      <c r="F23" s="25">
        <v>10.04924</v>
      </c>
      <c r="G23" s="35">
        <v>1.344938</v>
      </c>
    </row>
    <row r="24" spans="1:7" ht="12">
      <c r="A24" s="20" t="s">
        <v>32</v>
      </c>
      <c r="B24" s="29">
        <v>-1.561312</v>
      </c>
      <c r="C24" s="14">
        <v>-2.044495</v>
      </c>
      <c r="D24" s="14">
        <v>-1.749866</v>
      </c>
      <c r="E24" s="14">
        <v>-1.936827</v>
      </c>
      <c r="F24" s="25">
        <v>-1.489663</v>
      </c>
      <c r="G24" s="35">
        <v>-1.80383</v>
      </c>
    </row>
    <row r="25" spans="1:7" ht="12">
      <c r="A25" s="20" t="s">
        <v>33</v>
      </c>
      <c r="B25" s="29">
        <v>-0.006745297</v>
      </c>
      <c r="C25" s="14">
        <v>0.1288299</v>
      </c>
      <c r="D25" s="14">
        <v>-0.8267014</v>
      </c>
      <c r="E25" s="14">
        <v>0.07281668</v>
      </c>
      <c r="F25" s="25">
        <v>-1.804881</v>
      </c>
      <c r="G25" s="35">
        <v>-0.3920751</v>
      </c>
    </row>
    <row r="26" spans="1:7" ht="12">
      <c r="A26" s="21" t="s">
        <v>34</v>
      </c>
      <c r="B26" s="31">
        <v>1.207312</v>
      </c>
      <c r="C26" s="16">
        <v>0.6612633</v>
      </c>
      <c r="D26" s="16">
        <v>-0.1112545</v>
      </c>
      <c r="E26" s="16">
        <v>0.7741014</v>
      </c>
      <c r="F26" s="27">
        <v>2.076868</v>
      </c>
      <c r="G26" s="37">
        <v>0.7708287</v>
      </c>
    </row>
    <row r="27" spans="1:7" ht="12">
      <c r="A27" s="20" t="s">
        <v>35</v>
      </c>
      <c r="B27" s="29">
        <v>0.2353167</v>
      </c>
      <c r="C27" s="14">
        <v>-0.02780253</v>
      </c>
      <c r="D27" s="14">
        <v>0.08104346</v>
      </c>
      <c r="E27" s="14">
        <v>-0.1867799</v>
      </c>
      <c r="F27" s="25">
        <v>0.3098168</v>
      </c>
      <c r="G27" s="35">
        <v>0.04321713</v>
      </c>
    </row>
    <row r="28" spans="1:7" ht="12">
      <c r="A28" s="20" t="s">
        <v>36</v>
      </c>
      <c r="B28" s="29">
        <v>-0.06838261</v>
      </c>
      <c r="C28" s="14">
        <v>-0.1663966</v>
      </c>
      <c r="D28" s="14">
        <v>-0.5221715</v>
      </c>
      <c r="E28" s="14">
        <v>-0.3425076</v>
      </c>
      <c r="F28" s="25">
        <v>-0.1946486</v>
      </c>
      <c r="G28" s="35">
        <v>-0.2838661</v>
      </c>
    </row>
    <row r="29" spans="1:7" ht="12">
      <c r="A29" s="20" t="s">
        <v>37</v>
      </c>
      <c r="B29" s="29">
        <v>0.07623412</v>
      </c>
      <c r="C29" s="14">
        <v>-0.01119086</v>
      </c>
      <c r="D29" s="14">
        <v>-0.1936925</v>
      </c>
      <c r="E29" s="14">
        <v>-0.04777161</v>
      </c>
      <c r="F29" s="25">
        <v>0.05129788</v>
      </c>
      <c r="G29" s="35">
        <v>-0.04285769</v>
      </c>
    </row>
    <row r="30" spans="1:7" ht="12">
      <c r="A30" s="21" t="s">
        <v>38</v>
      </c>
      <c r="B30" s="31">
        <v>0.1525519</v>
      </c>
      <c r="C30" s="16">
        <v>0.009140027</v>
      </c>
      <c r="D30" s="16">
        <v>0.06623218</v>
      </c>
      <c r="E30" s="16">
        <v>0.1092078</v>
      </c>
      <c r="F30" s="27">
        <v>0.3250347</v>
      </c>
      <c r="G30" s="37">
        <v>0.1098664</v>
      </c>
    </row>
    <row r="31" spans="1:7" ht="12">
      <c r="A31" s="20" t="s">
        <v>39</v>
      </c>
      <c r="B31" s="29">
        <v>0.04994536</v>
      </c>
      <c r="C31" s="14">
        <v>-0.001898521</v>
      </c>
      <c r="D31" s="14">
        <v>-0.0283867</v>
      </c>
      <c r="E31" s="14">
        <v>-0.03925181</v>
      </c>
      <c r="F31" s="25">
        <v>-0.001498757</v>
      </c>
      <c r="G31" s="35">
        <v>-0.009703781</v>
      </c>
    </row>
    <row r="32" spans="1:7" ht="12">
      <c r="A32" s="20" t="s">
        <v>40</v>
      </c>
      <c r="B32" s="29">
        <v>-0.001766493</v>
      </c>
      <c r="C32" s="14">
        <v>-0.03498614</v>
      </c>
      <c r="D32" s="14">
        <v>-0.05398189</v>
      </c>
      <c r="E32" s="14">
        <v>-0.05542265</v>
      </c>
      <c r="F32" s="25">
        <v>-0.01936691</v>
      </c>
      <c r="G32" s="35">
        <v>-0.03757986</v>
      </c>
    </row>
    <row r="33" spans="1:7" ht="12">
      <c r="A33" s="20" t="s">
        <v>41</v>
      </c>
      <c r="B33" s="29">
        <v>0.07053684</v>
      </c>
      <c r="C33" s="14">
        <v>0.04093802</v>
      </c>
      <c r="D33" s="14">
        <v>0.03825537</v>
      </c>
      <c r="E33" s="14">
        <v>0.04382119</v>
      </c>
      <c r="F33" s="25">
        <v>0.05490479</v>
      </c>
      <c r="G33" s="35">
        <v>0.04713263</v>
      </c>
    </row>
    <row r="34" spans="1:7" ht="12">
      <c r="A34" s="21" t="s">
        <v>42</v>
      </c>
      <c r="B34" s="31">
        <v>-0.01507288</v>
      </c>
      <c r="C34" s="16">
        <v>-0.01517624</v>
      </c>
      <c r="D34" s="16">
        <v>0.003662932</v>
      </c>
      <c r="E34" s="16">
        <v>0.002458527</v>
      </c>
      <c r="F34" s="27">
        <v>-0.02037352</v>
      </c>
      <c r="G34" s="37">
        <v>-0.007085256</v>
      </c>
    </row>
    <row r="35" spans="1:7" ht="12.75" thickBot="1">
      <c r="A35" s="22" t="s">
        <v>43</v>
      </c>
      <c r="B35" s="32">
        <v>-0.0006133543</v>
      </c>
      <c r="C35" s="17">
        <v>0.002222891</v>
      </c>
      <c r="D35" s="17">
        <v>-0.006508518</v>
      </c>
      <c r="E35" s="17">
        <v>-0.002877346</v>
      </c>
      <c r="F35" s="28">
        <v>0.00335748</v>
      </c>
      <c r="G35" s="38">
        <v>-0.001361134</v>
      </c>
    </row>
    <row r="36" spans="1:7" ht="12">
      <c r="A36" s="4" t="s">
        <v>44</v>
      </c>
      <c r="B36" s="3">
        <v>21.37146</v>
      </c>
      <c r="C36" s="3">
        <v>21.36841</v>
      </c>
      <c r="D36" s="3">
        <v>21.37756</v>
      </c>
      <c r="E36" s="3">
        <v>21.37451</v>
      </c>
      <c r="F36" s="3">
        <v>21.38062</v>
      </c>
      <c r="G36" s="3"/>
    </row>
    <row r="37" spans="1:6" ht="12">
      <c r="A37" s="4" t="s">
        <v>45</v>
      </c>
      <c r="B37" s="2">
        <v>-0.3397624</v>
      </c>
      <c r="C37" s="2">
        <v>-0.3158569</v>
      </c>
      <c r="D37" s="2">
        <v>-0.2985636</v>
      </c>
      <c r="E37" s="2">
        <v>-0.2975464</v>
      </c>
      <c r="F37" s="2">
        <v>-0.2919515</v>
      </c>
    </row>
    <row r="38" spans="1:7" ht="12">
      <c r="A38" s="4" t="s">
        <v>53</v>
      </c>
      <c r="B38" s="2">
        <v>-0.0001571855</v>
      </c>
      <c r="C38" s="2">
        <v>0.0001141049</v>
      </c>
      <c r="D38" s="2">
        <v>0</v>
      </c>
      <c r="E38" s="2">
        <v>0</v>
      </c>
      <c r="F38" s="2">
        <v>-2.422215E-05</v>
      </c>
      <c r="G38" s="2">
        <v>0.0002459237</v>
      </c>
    </row>
    <row r="39" spans="1:7" ht="12.75" thickBot="1">
      <c r="A39" s="4" t="s">
        <v>54</v>
      </c>
      <c r="B39" s="2">
        <v>4.991994E-05</v>
      </c>
      <c r="C39" s="2">
        <v>-5.025024E-05</v>
      </c>
      <c r="D39" s="2">
        <v>-8.81743E-05</v>
      </c>
      <c r="E39" s="2">
        <v>-3.089753E-05</v>
      </c>
      <c r="F39" s="2">
        <v>0.0002513446</v>
      </c>
      <c r="G39" s="2">
        <v>0.0005540769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3.116595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</v>
      </c>
      <c r="C4">
        <v>0.003765</v>
      </c>
      <c r="D4">
        <v>0.003755</v>
      </c>
      <c r="E4">
        <v>0.003762</v>
      </c>
      <c r="F4">
        <v>0.002087</v>
      </c>
      <c r="G4">
        <v>0.01172</v>
      </c>
    </row>
    <row r="5" spans="1:7" ht="12.75">
      <c r="A5" t="s">
        <v>13</v>
      </c>
      <c r="B5">
        <v>3.36871</v>
      </c>
      <c r="C5">
        <v>1.351787</v>
      </c>
      <c r="D5">
        <v>-0.553346</v>
      </c>
      <c r="E5">
        <v>-1.375081</v>
      </c>
      <c r="F5">
        <v>-2.614288</v>
      </c>
      <c r="G5">
        <v>6.031666</v>
      </c>
    </row>
    <row r="6" spans="1:7" ht="12.75">
      <c r="A6" t="s">
        <v>14</v>
      </c>
      <c r="B6" s="50">
        <v>92.65992</v>
      </c>
      <c r="C6" s="50">
        <v>-67.20045</v>
      </c>
      <c r="D6" s="50">
        <v>3.679431</v>
      </c>
      <c r="E6" s="50">
        <v>0.4459176</v>
      </c>
      <c r="F6" s="50">
        <v>13.47527</v>
      </c>
      <c r="G6" s="50">
        <v>0.000761861</v>
      </c>
    </row>
    <row r="7" spans="1:7" ht="12.75">
      <c r="A7" t="s">
        <v>15</v>
      </c>
      <c r="B7" s="50">
        <v>10000</v>
      </c>
      <c r="C7" s="50">
        <v>10000</v>
      </c>
      <c r="D7" s="50">
        <v>10000</v>
      </c>
      <c r="E7" s="50">
        <v>10000</v>
      </c>
      <c r="F7" s="50">
        <v>10000</v>
      </c>
      <c r="G7" s="50">
        <v>10000</v>
      </c>
    </row>
    <row r="8" spans="1:7" ht="12.75">
      <c r="A8" t="s">
        <v>16</v>
      </c>
      <c r="B8" s="50">
        <v>1.957569</v>
      </c>
      <c r="C8" s="50">
        <v>2.35596</v>
      </c>
      <c r="D8" s="50">
        <v>0.5957045</v>
      </c>
      <c r="E8" s="50">
        <v>2.012288</v>
      </c>
      <c r="F8" s="50">
        <v>-5.855463</v>
      </c>
      <c r="G8" s="50">
        <v>0.6960985</v>
      </c>
    </row>
    <row r="9" spans="1:7" ht="12.75">
      <c r="A9" t="s">
        <v>17</v>
      </c>
      <c r="B9" s="50">
        <v>-0.6508837</v>
      </c>
      <c r="C9" s="50">
        <v>-0.5370387</v>
      </c>
      <c r="D9" s="50">
        <v>-0.1989382</v>
      </c>
      <c r="E9" s="50">
        <v>-0.9364114</v>
      </c>
      <c r="F9" s="50">
        <v>-1.848505</v>
      </c>
      <c r="G9" s="50">
        <v>-0.7435364</v>
      </c>
    </row>
    <row r="10" spans="1:7" ht="12.75">
      <c r="A10" t="s">
        <v>18</v>
      </c>
      <c r="B10" s="50">
        <v>-0.2216415</v>
      </c>
      <c r="C10" s="50">
        <v>-0.8288099</v>
      </c>
      <c r="D10" s="50">
        <v>0.2700817</v>
      </c>
      <c r="E10" s="50">
        <v>-0.05194901</v>
      </c>
      <c r="F10" s="50">
        <v>0.01852404</v>
      </c>
      <c r="G10" s="50">
        <v>-0.1768454</v>
      </c>
    </row>
    <row r="11" spans="1:7" ht="12.75">
      <c r="A11" t="s">
        <v>19</v>
      </c>
      <c r="B11" s="50">
        <v>2.119313</v>
      </c>
      <c r="C11" s="50">
        <v>0.2919267</v>
      </c>
      <c r="D11" s="50">
        <v>2.501097</v>
      </c>
      <c r="E11" s="50">
        <v>0.8127214</v>
      </c>
      <c r="F11" s="50">
        <v>13.92234</v>
      </c>
      <c r="G11" s="50">
        <v>3.032592</v>
      </c>
    </row>
    <row r="12" spans="1:7" ht="12.75">
      <c r="A12" t="s">
        <v>20</v>
      </c>
      <c r="B12" s="50">
        <v>0.1095689</v>
      </c>
      <c r="C12" s="50">
        <v>0.1843853</v>
      </c>
      <c r="D12" s="50">
        <v>-0.08027197</v>
      </c>
      <c r="E12" s="50">
        <v>-0.01628225</v>
      </c>
      <c r="F12" s="50">
        <v>-0.4502553</v>
      </c>
      <c r="G12" s="50">
        <v>-0.02307476</v>
      </c>
    </row>
    <row r="13" spans="1:7" ht="12.75">
      <c r="A13" t="s">
        <v>21</v>
      </c>
      <c r="B13" s="50">
        <v>-0.03809035</v>
      </c>
      <c r="C13" s="50">
        <v>0.04061306</v>
      </c>
      <c r="D13" s="50">
        <v>0.04047766</v>
      </c>
      <c r="E13" s="50">
        <v>-0.1365879</v>
      </c>
      <c r="F13" s="50">
        <v>-0.04404168</v>
      </c>
      <c r="G13" s="50">
        <v>-0.02475641</v>
      </c>
    </row>
    <row r="14" spans="1:7" ht="12.75">
      <c r="A14" t="s">
        <v>22</v>
      </c>
      <c r="B14" s="50">
        <v>-0.07212057</v>
      </c>
      <c r="C14" s="50">
        <v>-0.1256398</v>
      </c>
      <c r="D14" s="50">
        <v>0.003168953</v>
      </c>
      <c r="E14" s="50">
        <v>-0.09874706</v>
      </c>
      <c r="F14" s="50">
        <v>0.03337571</v>
      </c>
      <c r="G14" s="50">
        <v>-0.05924414</v>
      </c>
    </row>
    <row r="15" spans="1:7" ht="12.75">
      <c r="A15" t="s">
        <v>23</v>
      </c>
      <c r="B15" s="50">
        <v>-0.3081947</v>
      </c>
      <c r="C15" s="50">
        <v>-0.04134746</v>
      </c>
      <c r="D15" s="50">
        <v>-0.100684</v>
      </c>
      <c r="E15" s="50">
        <v>-0.07372302</v>
      </c>
      <c r="F15" s="50">
        <v>-0.3342514</v>
      </c>
      <c r="G15" s="50">
        <v>-0.1410982</v>
      </c>
    </row>
    <row r="16" spans="1:7" ht="12.75">
      <c r="A16" t="s">
        <v>24</v>
      </c>
      <c r="B16" s="50">
        <v>-0.005297657</v>
      </c>
      <c r="C16" s="50">
        <v>-0.002050313</v>
      </c>
      <c r="D16" s="50">
        <v>-0.01121106</v>
      </c>
      <c r="E16" s="50">
        <v>0.0104773</v>
      </c>
      <c r="F16" s="50">
        <v>-0.07381499</v>
      </c>
      <c r="G16" s="50">
        <v>-0.01128938</v>
      </c>
    </row>
    <row r="17" spans="1:7" ht="12.75">
      <c r="A17" t="s">
        <v>25</v>
      </c>
      <c r="B17" s="50">
        <v>-0.003804553</v>
      </c>
      <c r="C17" s="50">
        <v>-0.01621328</v>
      </c>
      <c r="D17" s="50">
        <v>-0.005588612</v>
      </c>
      <c r="E17" s="50">
        <v>0.00964898</v>
      </c>
      <c r="F17" s="50">
        <v>-0.02887428</v>
      </c>
      <c r="G17" s="50">
        <v>-0.007332011</v>
      </c>
    </row>
    <row r="18" spans="1:7" ht="12.75">
      <c r="A18" t="s">
        <v>26</v>
      </c>
      <c r="B18" s="50">
        <v>-0.00297185</v>
      </c>
      <c r="C18" s="50">
        <v>0.04402131</v>
      </c>
      <c r="D18" s="50">
        <v>0.02853261</v>
      </c>
      <c r="E18" s="50">
        <v>0.02646856</v>
      </c>
      <c r="F18" s="50">
        <v>0.008061404</v>
      </c>
      <c r="G18" s="50">
        <v>0.02447751</v>
      </c>
    </row>
    <row r="19" spans="1:7" ht="12.75">
      <c r="A19" t="s">
        <v>27</v>
      </c>
      <c r="B19" s="50">
        <v>-0.2120187</v>
      </c>
      <c r="C19" s="50">
        <v>-0.206795</v>
      </c>
      <c r="D19" s="50">
        <v>-0.2033055</v>
      </c>
      <c r="E19" s="50">
        <v>-0.2102518</v>
      </c>
      <c r="F19" s="50">
        <v>-0.1573061</v>
      </c>
      <c r="G19" s="50">
        <v>-0.2009349</v>
      </c>
    </row>
    <row r="20" spans="1:7" ht="12.75">
      <c r="A20" t="s">
        <v>28</v>
      </c>
      <c r="B20" s="50">
        <v>0.003030416</v>
      </c>
      <c r="C20" s="50">
        <v>0.001766683</v>
      </c>
      <c r="D20" s="50">
        <v>0.001241681</v>
      </c>
      <c r="E20" s="50">
        <v>0.002329402</v>
      </c>
      <c r="F20" s="50">
        <v>-0.001816295</v>
      </c>
      <c r="G20" s="50">
        <v>0.001480231</v>
      </c>
    </row>
    <row r="21" spans="1:7" ht="12.75">
      <c r="A21" t="s">
        <v>29</v>
      </c>
      <c r="B21" s="50">
        <v>-28.74171</v>
      </c>
      <c r="C21" s="50">
        <v>29.3775</v>
      </c>
      <c r="D21" s="50">
        <v>51.86323</v>
      </c>
      <c r="E21" s="50">
        <v>18.17393</v>
      </c>
      <c r="F21" s="50">
        <v>-147.9243</v>
      </c>
      <c r="G21" s="50">
        <v>0.001371139</v>
      </c>
    </row>
    <row r="22" spans="1:7" ht="12.75">
      <c r="A22" t="s">
        <v>30</v>
      </c>
      <c r="B22" s="50">
        <v>67.37522</v>
      </c>
      <c r="C22" s="50">
        <v>27.0358</v>
      </c>
      <c r="D22" s="50">
        <v>-11.06692</v>
      </c>
      <c r="E22" s="50">
        <v>-27.5017</v>
      </c>
      <c r="F22" s="50">
        <v>-52.28624</v>
      </c>
      <c r="G22" s="50">
        <v>0</v>
      </c>
    </row>
    <row r="23" spans="1:7" ht="12.75">
      <c r="A23" t="s">
        <v>31</v>
      </c>
      <c r="B23" s="50">
        <v>1.067287</v>
      </c>
      <c r="C23" s="50">
        <v>1.065702</v>
      </c>
      <c r="D23" s="50">
        <v>-1.716137</v>
      </c>
      <c r="E23" s="50">
        <v>0.01730169</v>
      </c>
      <c r="F23" s="50">
        <v>10.04924</v>
      </c>
      <c r="G23" s="50">
        <v>1.344938</v>
      </c>
    </row>
    <row r="24" spans="1:7" ht="12.75">
      <c r="A24" t="s">
        <v>32</v>
      </c>
      <c r="B24" s="50">
        <v>-1.561312</v>
      </c>
      <c r="C24" s="50">
        <v>-2.044495</v>
      </c>
      <c r="D24" s="50">
        <v>-1.749866</v>
      </c>
      <c r="E24" s="50">
        <v>-1.936827</v>
      </c>
      <c r="F24" s="50">
        <v>-1.489663</v>
      </c>
      <c r="G24" s="50">
        <v>-1.80383</v>
      </c>
    </row>
    <row r="25" spans="1:7" ht="12.75">
      <c r="A25" t="s">
        <v>33</v>
      </c>
      <c r="B25" s="50">
        <v>-0.006745297</v>
      </c>
      <c r="C25" s="50">
        <v>0.1288299</v>
      </c>
      <c r="D25" s="50">
        <v>-0.8267014</v>
      </c>
      <c r="E25" s="50">
        <v>0.07281668</v>
      </c>
      <c r="F25" s="50">
        <v>-1.804881</v>
      </c>
      <c r="G25" s="50">
        <v>-0.3920751</v>
      </c>
    </row>
    <row r="26" spans="1:7" ht="12.75">
      <c r="A26" t="s">
        <v>34</v>
      </c>
      <c r="B26" s="50">
        <v>1.207312</v>
      </c>
      <c r="C26" s="50">
        <v>0.6612633</v>
      </c>
      <c r="D26" s="50">
        <v>-0.1112545</v>
      </c>
      <c r="E26" s="50">
        <v>0.7741014</v>
      </c>
      <c r="F26" s="50">
        <v>2.076868</v>
      </c>
      <c r="G26" s="50">
        <v>0.7708287</v>
      </c>
    </row>
    <row r="27" spans="1:7" ht="12.75">
      <c r="A27" t="s">
        <v>35</v>
      </c>
      <c r="B27" s="50">
        <v>0.2353167</v>
      </c>
      <c r="C27" s="50">
        <v>-0.02780253</v>
      </c>
      <c r="D27" s="50">
        <v>0.08104346</v>
      </c>
      <c r="E27" s="50">
        <v>-0.1867799</v>
      </c>
      <c r="F27" s="50">
        <v>0.3098168</v>
      </c>
      <c r="G27" s="50">
        <v>0.04321713</v>
      </c>
    </row>
    <row r="28" spans="1:7" ht="12.75">
      <c r="A28" t="s">
        <v>36</v>
      </c>
      <c r="B28" s="50">
        <v>-0.06838261</v>
      </c>
      <c r="C28" s="50">
        <v>-0.1663966</v>
      </c>
      <c r="D28" s="50">
        <v>-0.5221715</v>
      </c>
      <c r="E28" s="50">
        <v>-0.3425076</v>
      </c>
      <c r="F28" s="50">
        <v>-0.1946486</v>
      </c>
      <c r="G28" s="50">
        <v>-0.2838661</v>
      </c>
    </row>
    <row r="29" spans="1:7" ht="12.75">
      <c r="A29" t="s">
        <v>37</v>
      </c>
      <c r="B29" s="50">
        <v>0.07623412</v>
      </c>
      <c r="C29" s="50">
        <v>-0.01119086</v>
      </c>
      <c r="D29" s="50">
        <v>-0.1936925</v>
      </c>
      <c r="E29" s="50">
        <v>-0.04777161</v>
      </c>
      <c r="F29" s="50">
        <v>0.05129788</v>
      </c>
      <c r="G29" s="50">
        <v>-0.04285769</v>
      </c>
    </row>
    <row r="30" spans="1:7" ht="12.75">
      <c r="A30" t="s">
        <v>38</v>
      </c>
      <c r="B30" s="50">
        <v>0.1525519</v>
      </c>
      <c r="C30" s="50">
        <v>0.009140027</v>
      </c>
      <c r="D30" s="50">
        <v>0.06623218</v>
      </c>
      <c r="E30" s="50">
        <v>0.1092078</v>
      </c>
      <c r="F30" s="50">
        <v>0.3250347</v>
      </c>
      <c r="G30" s="50">
        <v>0.1098664</v>
      </c>
    </row>
    <row r="31" spans="1:7" ht="12.75">
      <c r="A31" t="s">
        <v>39</v>
      </c>
      <c r="B31" s="50">
        <v>0.04994536</v>
      </c>
      <c r="C31" s="50">
        <v>-0.001898521</v>
      </c>
      <c r="D31" s="50">
        <v>-0.0283867</v>
      </c>
      <c r="E31" s="50">
        <v>-0.03925181</v>
      </c>
      <c r="F31" s="50">
        <v>-0.001498757</v>
      </c>
      <c r="G31" s="50">
        <v>-0.009703781</v>
      </c>
    </row>
    <row r="32" spans="1:7" ht="12.75">
      <c r="A32" t="s">
        <v>40</v>
      </c>
      <c r="B32" s="50">
        <v>-0.001766493</v>
      </c>
      <c r="C32" s="50">
        <v>-0.03498614</v>
      </c>
      <c r="D32" s="50">
        <v>-0.05398189</v>
      </c>
      <c r="E32" s="50">
        <v>-0.05542265</v>
      </c>
      <c r="F32" s="50">
        <v>-0.01936691</v>
      </c>
      <c r="G32" s="50">
        <v>-0.03757986</v>
      </c>
    </row>
    <row r="33" spans="1:7" ht="12.75">
      <c r="A33" t="s">
        <v>41</v>
      </c>
      <c r="B33" s="50">
        <v>0.07053684</v>
      </c>
      <c r="C33" s="50">
        <v>0.04093802</v>
      </c>
      <c r="D33" s="50">
        <v>0.03825537</v>
      </c>
      <c r="E33" s="50">
        <v>0.04382119</v>
      </c>
      <c r="F33" s="50">
        <v>0.05490479</v>
      </c>
      <c r="G33" s="50">
        <v>0.04713263</v>
      </c>
    </row>
    <row r="34" spans="1:7" ht="12.75">
      <c r="A34" t="s">
        <v>42</v>
      </c>
      <c r="B34" s="50">
        <v>-0.01507288</v>
      </c>
      <c r="C34" s="50">
        <v>-0.01517624</v>
      </c>
      <c r="D34" s="50">
        <v>0.003662932</v>
      </c>
      <c r="E34" s="50">
        <v>0.002458527</v>
      </c>
      <c r="F34" s="50">
        <v>-0.02037352</v>
      </c>
      <c r="G34" s="50">
        <v>-0.007085256</v>
      </c>
    </row>
    <row r="35" spans="1:7" ht="12.75">
      <c r="A35" t="s">
        <v>43</v>
      </c>
      <c r="B35" s="50">
        <v>-0.0006133543</v>
      </c>
      <c r="C35" s="50">
        <v>0.002222891</v>
      </c>
      <c r="D35" s="50">
        <v>-0.006508518</v>
      </c>
      <c r="E35" s="50">
        <v>-0.002877346</v>
      </c>
      <c r="F35" s="50">
        <v>0.00335748</v>
      </c>
      <c r="G35" s="50">
        <v>-0.001361134</v>
      </c>
    </row>
    <row r="36" spans="1:6" ht="12.75">
      <c r="A36" t="s">
        <v>44</v>
      </c>
      <c r="B36" s="50">
        <v>21.37146</v>
      </c>
      <c r="C36" s="50">
        <v>21.36841</v>
      </c>
      <c r="D36" s="50">
        <v>21.37756</v>
      </c>
      <c r="E36" s="50">
        <v>21.37451</v>
      </c>
      <c r="F36" s="50">
        <v>21.38062</v>
      </c>
    </row>
    <row r="37" spans="1:6" ht="12.75">
      <c r="A37" t="s">
        <v>45</v>
      </c>
      <c r="B37" s="50">
        <v>-0.3397624</v>
      </c>
      <c r="C37" s="50">
        <v>-0.3158569</v>
      </c>
      <c r="D37" s="50">
        <v>-0.2985636</v>
      </c>
      <c r="E37" s="50">
        <v>-0.2975464</v>
      </c>
      <c r="F37" s="50">
        <v>-0.2919515</v>
      </c>
    </row>
    <row r="38" spans="1:7" ht="12.75">
      <c r="A38" t="s">
        <v>55</v>
      </c>
      <c r="B38" s="50">
        <v>-0.0001571855</v>
      </c>
      <c r="C38" s="50">
        <v>0.0001141049</v>
      </c>
      <c r="D38" s="50">
        <v>0</v>
      </c>
      <c r="E38" s="50">
        <v>0</v>
      </c>
      <c r="F38" s="50">
        <v>-2.422215E-05</v>
      </c>
      <c r="G38" s="50">
        <v>0.0002459237</v>
      </c>
    </row>
    <row r="39" spans="1:7" ht="12.75">
      <c r="A39" t="s">
        <v>56</v>
      </c>
      <c r="B39" s="50">
        <v>4.991994E-05</v>
      </c>
      <c r="C39" s="50">
        <v>-5.025024E-05</v>
      </c>
      <c r="D39" s="50">
        <v>-8.81743E-05</v>
      </c>
      <c r="E39" s="50">
        <v>-3.089753E-05</v>
      </c>
      <c r="F39" s="50">
        <v>0.0002513446</v>
      </c>
      <c r="G39" s="50">
        <v>0.0005540769</v>
      </c>
    </row>
    <row r="40" spans="2:5" ht="12.75">
      <c r="B40" t="s">
        <v>46</v>
      </c>
      <c r="C40" t="s">
        <v>47</v>
      </c>
      <c r="D40" t="s">
        <v>48</v>
      </c>
      <c r="E40">
        <v>3.116595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58</v>
      </c>
      <c r="B50">
        <f>-0.017/(B7*B7+B22*B22)*(B21*B22+B6*B7)</f>
        <v>-0.00015718552725246186</v>
      </c>
      <c r="C50">
        <f>-0.017/(C7*C7+C22*C22)*(C21*C22+C6*C7)</f>
        <v>0.00011410490945140659</v>
      </c>
      <c r="D50">
        <f>-0.017/(D7*D7+D22*D22)*(D21*D22+D6*D7)</f>
        <v>-6.157450901606434E-06</v>
      </c>
      <c r="E50">
        <f>-0.017/(E7*E7+E22*E22)*(E21*E22+E6*E7)</f>
        <v>-6.730864541385654E-07</v>
      </c>
      <c r="F50">
        <f>-0.017/(F7*F7+F22*F22)*(F21*F22+F6*F7)</f>
        <v>-2.4222145729430032E-05</v>
      </c>
      <c r="G50">
        <f>(B50*B$4+C50*C$4+D50*D$4+E50*E$4+F50*F$4)/SUM(B$4:F$4)</f>
        <v>-1.1768539377694553E-07</v>
      </c>
    </row>
    <row r="51" spans="1:7" ht="12.75">
      <c r="A51" t="s">
        <v>59</v>
      </c>
      <c r="B51">
        <f>-0.017/(B7*B7+B22*B22)*(B21*B7-B6*B22)</f>
        <v>4.991994794794507E-05</v>
      </c>
      <c r="C51">
        <f>-0.017/(C7*C7+C22*C22)*(C21*C7-C6*C22)</f>
        <v>-5.0250241751094636E-05</v>
      </c>
      <c r="D51">
        <f>-0.017/(D7*D7+D22*D22)*(D21*D7-D6*D22)</f>
        <v>-8.81743054016532E-05</v>
      </c>
      <c r="E51">
        <f>-0.017/(E7*E7+E22*E22)*(E21*E7-E6*E22)</f>
        <v>-3.0897532102173574E-05</v>
      </c>
      <c r="F51">
        <f>-0.017/(F7*F7+F22*F22)*(F21*F7-F6*F22)</f>
        <v>0.0002513446615075076</v>
      </c>
      <c r="G51">
        <f>(B51*B$4+C51*C$4+D51*D$4+E51*E$4+F51*F$4)/SUM(B$4:F$4)</f>
        <v>5.4526724938773094E-08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9999.957531714485</v>
      </c>
      <c r="C62">
        <f>C7+(2/0.017)*(C8*C50-C23*C51)</f>
        <v>10000.037926868894</v>
      </c>
      <c r="D62">
        <f>D7+(2/0.017)*(D8*D50-D23*D51)</f>
        <v>9999.981766210687</v>
      </c>
      <c r="E62">
        <f>E7+(2/0.017)*(E8*E50-E23*E51)</f>
        <v>9999.99990354538</v>
      </c>
      <c r="F62">
        <f>F7+(2/0.017)*(F8*F50-F23*F51)</f>
        <v>9999.719530476694</v>
      </c>
    </row>
    <row r="63" spans="1:6" ht="12.75">
      <c r="A63" t="s">
        <v>67</v>
      </c>
      <c r="B63">
        <f>B8+(3/0.017)*(B9*B50-B24*B51)</f>
        <v>1.9893778431767708</v>
      </c>
      <c r="C63">
        <f>C8+(3/0.017)*(C9*C50-C24*C51)</f>
        <v>2.327016155251005</v>
      </c>
      <c r="D63">
        <f>D8+(3/0.017)*(D9*D50-D24*D51)</f>
        <v>0.5686924529005267</v>
      </c>
      <c r="E63">
        <f>E8+(3/0.017)*(E9*E50-E24*E51)</f>
        <v>2.0018386667211736</v>
      </c>
      <c r="F63">
        <f>F8+(3/0.017)*(F9*F50-F24*F51)</f>
        <v>-5.781487658825853</v>
      </c>
    </row>
    <row r="64" spans="1:6" ht="12.75">
      <c r="A64" t="s">
        <v>68</v>
      </c>
      <c r="B64">
        <f>B9+(4/0.017)*(B10*B50-B25*B51)</f>
        <v>-0.64260709743208</v>
      </c>
      <c r="C64">
        <f>C9+(4/0.017)*(C10*C50-C25*C51)</f>
        <v>-0.5577675341110965</v>
      </c>
      <c r="D64">
        <f>D9+(4/0.017)*(D10*D50-D25*D51)</f>
        <v>-0.21648098506511687</v>
      </c>
      <c r="E64">
        <f>E9+(4/0.017)*(E10*E50-E25*E51)</f>
        <v>-0.9358737948511033</v>
      </c>
      <c r="F64">
        <f>F9+(4/0.017)*(F10*F50-F25*F51)</f>
        <v>-1.7418700559976579</v>
      </c>
    </row>
    <row r="65" spans="1:6" ht="12.75">
      <c r="A65" t="s">
        <v>69</v>
      </c>
      <c r="B65">
        <f>B10+(5/0.017)*(B11*B50-B26*B51)</f>
        <v>-0.3373457010338018</v>
      </c>
      <c r="C65">
        <f>C10+(5/0.017)*(C11*C50-C26*C51)</f>
        <v>-0.8092396322482134</v>
      </c>
      <c r="D65">
        <f>D10+(5/0.017)*(D11*D50-D26*D51)</f>
        <v>0.26266694404765784</v>
      </c>
      <c r="E65">
        <f>E10+(5/0.017)*(E11*E50-E26*E51)</f>
        <v>-0.04507524791426206</v>
      </c>
      <c r="F65">
        <f>F10+(5/0.017)*(F11*F50-F26*F51)</f>
        <v>-0.23419320495013154</v>
      </c>
    </row>
    <row r="66" spans="1:6" ht="12.75">
      <c r="A66" t="s">
        <v>70</v>
      </c>
      <c r="B66">
        <f>B11+(6/0.017)*(B12*B50-B27*B51)</f>
        <v>2.1090884202121454</v>
      </c>
      <c r="C66">
        <f>C11+(6/0.017)*(C12*C50-C27*C51)</f>
        <v>0.2988592355671335</v>
      </c>
      <c r="D66">
        <f>D11+(6/0.017)*(D12*D50-D27*D51)</f>
        <v>2.50379354876714</v>
      </c>
      <c r="E66">
        <f>E11+(6/0.017)*(E12*E50-E27*E51)</f>
        <v>0.8106884310843391</v>
      </c>
      <c r="F66">
        <f>F11+(6/0.017)*(F12*F50-F27*F51)</f>
        <v>13.898705417917663</v>
      </c>
    </row>
    <row r="67" spans="1:6" ht="12.75">
      <c r="A67" t="s">
        <v>71</v>
      </c>
      <c r="B67">
        <f>B12+(7/0.017)*(B13*B50-B28*B51)</f>
        <v>0.11343986215047518</v>
      </c>
      <c r="C67">
        <f>C12+(7/0.017)*(C13*C50-C28*C51)</f>
        <v>0.18285052124123474</v>
      </c>
      <c r="D67">
        <f>D12+(7/0.017)*(D13*D50-D28*D51)</f>
        <v>-0.0993331135070417</v>
      </c>
      <c r="E67">
        <f>E12+(7/0.017)*(E13*E50-E28*E51)</f>
        <v>-0.02060195168862614</v>
      </c>
      <c r="F67">
        <f>F12+(7/0.017)*(F13*F50-F28*F51)</f>
        <v>-0.42967090627663096</v>
      </c>
    </row>
    <row r="68" spans="1:6" ht="12.75">
      <c r="A68" t="s">
        <v>72</v>
      </c>
      <c r="B68">
        <f>B13+(8/0.017)*(B14*B50-B29*B51)</f>
        <v>-0.0345464881087338</v>
      </c>
      <c r="C68">
        <f>C13+(8/0.017)*(C14*C50-C29*C51)</f>
        <v>0.033602019330402126</v>
      </c>
      <c r="D68">
        <f>D13+(8/0.017)*(D14*D50-D29*D51)</f>
        <v>0.032431441495756844</v>
      </c>
      <c r="E68">
        <f>E13+(8/0.017)*(E14*E50-E29*E51)</f>
        <v>-0.13725122213885907</v>
      </c>
      <c r="F68">
        <f>F13+(8/0.017)*(F14*F50-F29*F51)</f>
        <v>-0.05048962333933926</v>
      </c>
    </row>
    <row r="69" spans="1:6" ht="12.75">
      <c r="A69" t="s">
        <v>73</v>
      </c>
      <c r="B69">
        <f>B14+(9/0.017)*(B15*B50-B30*B51)</f>
        <v>-0.050505554024883076</v>
      </c>
      <c r="C69">
        <f>C14+(9/0.017)*(C15*C50-C30*C51)</f>
        <v>-0.12789438450099158</v>
      </c>
      <c r="D69">
        <f>D14+(9/0.017)*(D15*D50-D30*D51)</f>
        <v>0.006588917663519499</v>
      </c>
      <c r="E69">
        <f>E14+(9/0.017)*(E15*E50-E30*E51)</f>
        <v>-0.09693442110283226</v>
      </c>
      <c r="F69">
        <f>F14+(9/0.017)*(F15*F50-F30*F51)</f>
        <v>-0.005588704985744375</v>
      </c>
    </row>
    <row r="70" spans="1:6" ht="12.75">
      <c r="A70" t="s">
        <v>74</v>
      </c>
      <c r="B70">
        <f>B15+(10/0.017)*(B16*B50-B31*B51)</f>
        <v>-0.30917149691923157</v>
      </c>
      <c r="C70">
        <f>C15+(10/0.017)*(C16*C50-C31*C51)</f>
        <v>-0.041541196422606806</v>
      </c>
      <c r="D70">
        <f>D15+(10/0.017)*(D16*D50-D31*D51)</f>
        <v>-0.10211573294331773</v>
      </c>
      <c r="E70">
        <f>E15+(10/0.017)*(E16*E50-E31*E51)</f>
        <v>-0.07444057069897021</v>
      </c>
      <c r="F70">
        <f>F15+(10/0.017)*(F16*F50-F31*F51)</f>
        <v>-0.3329780694025627</v>
      </c>
    </row>
    <row r="71" spans="1:6" ht="12.75">
      <c r="A71" t="s">
        <v>75</v>
      </c>
      <c r="B71">
        <f>B16+(11/0.017)*(B17*B50-B32*B51)</f>
        <v>-0.0048536427066688944</v>
      </c>
      <c r="C71">
        <f>C16+(11/0.017)*(C17*C50-C32*C51)</f>
        <v>-0.004384950954807492</v>
      </c>
      <c r="D71">
        <f>D16+(11/0.017)*(D17*D50-D32*D51)</f>
        <v>-0.014268674385954324</v>
      </c>
      <c r="E71">
        <f>E16+(11/0.017)*(E17*E50-E32*E51)</f>
        <v>0.009365059131866787</v>
      </c>
      <c r="F71">
        <f>F16+(11/0.017)*(F17*F50-F32*F51)</f>
        <v>-0.0702127058223367</v>
      </c>
    </row>
    <row r="72" spans="1:6" ht="12.75">
      <c r="A72" t="s">
        <v>76</v>
      </c>
      <c r="B72">
        <f>B17+(12/0.017)*(B18*B50-B33*B51)</f>
        <v>-0.005960362580268683</v>
      </c>
      <c r="C72">
        <f>C17+(12/0.017)*(C18*C50-C33*C51)</f>
        <v>-0.01121549671061639</v>
      </c>
      <c r="D72">
        <f>D17+(12/0.017)*(D18*D50-D33*D51)</f>
        <v>-0.003331586682966901</v>
      </c>
      <c r="E72">
        <f>E17+(12/0.017)*(E18*E50-E33*E51)</f>
        <v>0.010592145408647453</v>
      </c>
      <c r="F72">
        <f>F17+(12/0.017)*(F18*F50-F33*F51)</f>
        <v>-0.03875330848952654</v>
      </c>
    </row>
    <row r="73" spans="1:6" ht="12.75">
      <c r="A73" t="s">
        <v>77</v>
      </c>
      <c r="B73">
        <f>B18+(13/0.017)*(B19*B50-B34*B51)</f>
        <v>0.023088338877340762</v>
      </c>
      <c r="C73">
        <f>C18+(13/0.017)*(C19*C50-C34*C51)</f>
        <v>0.02539388951615345</v>
      </c>
      <c r="D73">
        <f>D18+(13/0.017)*(D19*D50-D34*D51)</f>
        <v>0.029736884208731204</v>
      </c>
      <c r="E73">
        <f>E18+(13/0.017)*(E19*E50-E34*E51)</f>
        <v>0.02663486827769309</v>
      </c>
      <c r="F73">
        <f>F18+(13/0.017)*(F19*F50-F34*F51)</f>
        <v>0.014891043291987144</v>
      </c>
    </row>
    <row r="74" spans="1:6" ht="12.75">
      <c r="A74" t="s">
        <v>78</v>
      </c>
      <c r="B74">
        <f>B19+(14/0.017)*(B20*B50-B35*B51)</f>
        <v>-0.21238576264166736</v>
      </c>
      <c r="C74">
        <f>C19+(14/0.017)*(C20*C50-C35*C51)</f>
        <v>-0.20653699810621592</v>
      </c>
      <c r="D74">
        <f>D19+(14/0.017)*(D20*D50-D35*D51)</f>
        <v>-0.2037844067653482</v>
      </c>
      <c r="E74">
        <f>E19+(14/0.017)*(E20*E50-E35*E51)</f>
        <v>-0.21032630534768887</v>
      </c>
      <c r="F74">
        <f>F19+(14/0.017)*(F20*F50-F35*F51)</f>
        <v>-0.15796483303336284</v>
      </c>
    </row>
    <row r="75" spans="1:6" ht="12.75">
      <c r="A75" t="s">
        <v>79</v>
      </c>
      <c r="B75" s="50">
        <f>B20</f>
        <v>0.003030416</v>
      </c>
      <c r="C75" s="50">
        <f>C20</f>
        <v>0.001766683</v>
      </c>
      <c r="D75" s="50">
        <f>D20</f>
        <v>0.001241681</v>
      </c>
      <c r="E75" s="50">
        <f>E20</f>
        <v>0.002329402</v>
      </c>
      <c r="F75" s="50">
        <f>F20</f>
        <v>-0.001816295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67.36697996150116</v>
      </c>
      <c r="C82">
        <f>C22+(2/0.017)*(C8*C51+C23*C50)</f>
        <v>27.036178149488972</v>
      </c>
      <c r="D82">
        <f>D22+(2/0.017)*(D8*D51+D23*D50)</f>
        <v>-11.07185632955226</v>
      </c>
      <c r="E82">
        <f>E22+(2/0.017)*(E8*E51+E23*E50)</f>
        <v>-27.509016044542587</v>
      </c>
      <c r="F82">
        <f>F22+(2/0.017)*(F8*F51+F23*F50)</f>
        <v>-52.48802276722997</v>
      </c>
    </row>
    <row r="83" spans="1:6" ht="12.75">
      <c r="A83" t="s">
        <v>82</v>
      </c>
      <c r="B83">
        <f>B23+(3/0.017)*(B9*B51+B24*B50)</f>
        <v>1.1048617475590758</v>
      </c>
      <c r="C83">
        <f>C23+(3/0.017)*(C9*C51+C24*C50)</f>
        <v>1.0292960131157365</v>
      </c>
      <c r="D83">
        <f>D23+(3/0.017)*(D9*D51+D24*D50)</f>
        <v>-1.711140067367839</v>
      </c>
      <c r="E83">
        <f>E23+(3/0.017)*(E9*E51+E24*E50)</f>
        <v>0.02263753470177373</v>
      </c>
      <c r="F83">
        <f>F23+(3/0.017)*(F9*F51+F24*F50)</f>
        <v>9.973617230133023</v>
      </c>
    </row>
    <row r="84" spans="1:6" ht="12.75">
      <c r="A84" t="s">
        <v>83</v>
      </c>
      <c r="B84">
        <f>B24+(4/0.017)*(B10*B51+B25*B50)</f>
        <v>-1.5636658986065142</v>
      </c>
      <c r="C84">
        <f>C24+(4/0.017)*(C10*C51+C25*C50)</f>
        <v>-2.031236641902392</v>
      </c>
      <c r="D84">
        <f>D24+(4/0.017)*(D10*D51+D25*D50)</f>
        <v>-1.7542716218866843</v>
      </c>
      <c r="E84">
        <f>E24+(4/0.017)*(E10*E51+E25*E50)</f>
        <v>-1.9364608625215982</v>
      </c>
      <c r="F84">
        <f>F24+(4/0.017)*(F10*F51+F25*F50)</f>
        <v>-1.4782808801953338</v>
      </c>
    </row>
    <row r="85" spans="1:6" ht="12.75">
      <c r="A85" t="s">
        <v>84</v>
      </c>
      <c r="B85">
        <f>B25+(5/0.017)*(B11*B51+B26*B50)</f>
        <v>-0.03144411424494733</v>
      </c>
      <c r="C85">
        <f>C25+(5/0.017)*(C11*C51+C26*C50)</f>
        <v>0.14670754756512913</v>
      </c>
      <c r="D85">
        <f>D25+(5/0.017)*(D11*D51+D26*D50)</f>
        <v>-0.8913624137046547</v>
      </c>
      <c r="E85">
        <f>E25+(5/0.017)*(E11*E51+E26*E50)</f>
        <v>0.06527782037850201</v>
      </c>
      <c r="F85">
        <f>F25+(5/0.017)*(F11*F51+F26*F50)</f>
        <v>-0.79046934254834</v>
      </c>
    </row>
    <row r="86" spans="1:6" ht="12.75">
      <c r="A86" t="s">
        <v>85</v>
      </c>
      <c r="B86">
        <f>B26+(6/0.017)*(B12*B51+B27*B50)</f>
        <v>1.1961877509025545</v>
      </c>
      <c r="C86">
        <f>C26+(6/0.017)*(C12*C51+C27*C50)</f>
        <v>0.6568734843287584</v>
      </c>
      <c r="D86">
        <f>D26+(6/0.017)*(D12*D51+D27*D50)</f>
        <v>-0.1089325338568967</v>
      </c>
      <c r="E86">
        <f>E26+(6/0.017)*(E12*E51+E27*E50)</f>
        <v>0.7743233295397645</v>
      </c>
      <c r="F86">
        <f>F26+(6/0.017)*(F12*F51+F27*F50)</f>
        <v>2.0342772845942987</v>
      </c>
    </row>
    <row r="87" spans="1:6" ht="12.75">
      <c r="A87" t="s">
        <v>86</v>
      </c>
      <c r="B87">
        <f>B27+(7/0.017)*(B13*B51+B28*B50)</f>
        <v>0.2389597010722949</v>
      </c>
      <c r="C87">
        <f>C27+(7/0.017)*(C13*C51+C28*C50)</f>
        <v>-0.03646090620087738</v>
      </c>
      <c r="D87">
        <f>D27+(7/0.017)*(D13*D51+D28*D50)</f>
        <v>0.0808977594547522</v>
      </c>
      <c r="E87">
        <f>E27+(7/0.017)*(E13*E51+E28*E50)</f>
        <v>-0.18494723154369846</v>
      </c>
      <c r="F87">
        <f>F27+(7/0.017)*(F13*F51+F28*F50)</f>
        <v>0.30720010348375604</v>
      </c>
    </row>
    <row r="88" spans="1:6" ht="12.75">
      <c r="A88" t="s">
        <v>87</v>
      </c>
      <c r="B88">
        <f>B28+(8/0.017)*(B14*B51+B29*B50)</f>
        <v>-0.07571585962221344</v>
      </c>
      <c r="C88">
        <f>C28+(8/0.017)*(C14*C51+C29*C50)</f>
        <v>-0.1640264831733761</v>
      </c>
      <c r="D88">
        <f>D28+(8/0.017)*(D14*D51+D29*D50)</f>
        <v>-0.5217417438451135</v>
      </c>
      <c r="E88">
        <f>E28+(8/0.017)*(E14*E51+E29*E50)</f>
        <v>-0.34105668476238654</v>
      </c>
      <c r="F88">
        <f>F28+(8/0.017)*(F14*F51+F29*F50)</f>
        <v>-0.1912856532670344</v>
      </c>
    </row>
    <row r="89" spans="1:6" ht="12.75">
      <c r="A89" t="s">
        <v>88</v>
      </c>
      <c r="B89">
        <f>B29+(9/0.017)*(B15*B51+B30*B50)</f>
        <v>0.0553943477676308</v>
      </c>
      <c r="C89">
        <f>C29+(9/0.017)*(C15*C51+C30*C50)</f>
        <v>-0.009538755510228874</v>
      </c>
      <c r="D89">
        <f>D29+(9/0.017)*(D15*D51+D30*D50)</f>
        <v>-0.18920842451073921</v>
      </c>
      <c r="E89">
        <f>E29+(9/0.017)*(E15*E51+E30*E50)</f>
        <v>-0.04660459954257199</v>
      </c>
      <c r="F89">
        <f>F29+(9/0.017)*(F15*F51+F30*F50)</f>
        <v>0.002652698484859481</v>
      </c>
    </row>
    <row r="90" spans="1:6" ht="12.75">
      <c r="A90" t="s">
        <v>89</v>
      </c>
      <c r="B90">
        <f>B30+(10/0.017)*(B16*B51+B31*B50)</f>
        <v>0.14777828440758817</v>
      </c>
      <c r="C90">
        <f>C30+(10/0.017)*(C16*C51+C31*C50)</f>
        <v>0.009073202386540481</v>
      </c>
      <c r="D90">
        <f>D30+(10/0.017)*(D16*D51+D31*D50)</f>
        <v>0.066916484199897</v>
      </c>
      <c r="E90">
        <f>E30+(10/0.017)*(E16*E51+E31*E50)</f>
        <v>0.10903291596971607</v>
      </c>
      <c r="F90">
        <f>F30+(10/0.017)*(F16*F51+F31*F50)</f>
        <v>0.3141425231969041</v>
      </c>
    </row>
    <row r="91" spans="1:6" ht="12.75">
      <c r="A91" t="s">
        <v>90</v>
      </c>
      <c r="B91">
        <f>B31+(11/0.017)*(B17*B51+B32*B50)</f>
        <v>0.05000213555909079</v>
      </c>
      <c r="C91">
        <f>C31+(11/0.017)*(C17*C51+C32*C50)</f>
        <v>-0.003954465709937441</v>
      </c>
      <c r="D91">
        <f>D31+(11/0.017)*(D17*D51+D32*D50)</f>
        <v>-0.027852771117434536</v>
      </c>
      <c r="E91">
        <f>E31+(11/0.017)*(E17*E51+E32*E50)</f>
        <v>-0.03942057939868785</v>
      </c>
      <c r="F91">
        <f>F31+(11/0.017)*(F17*F51+F32*F50)</f>
        <v>-0.005891178657750978</v>
      </c>
    </row>
    <row r="92" spans="1:6" ht="12.75">
      <c r="A92" t="s">
        <v>91</v>
      </c>
      <c r="B92">
        <f>B32+(12/0.017)*(B18*B51+B33*B50)</f>
        <v>-0.00969759298830469</v>
      </c>
      <c r="C92">
        <f>C32+(12/0.017)*(C18*C51+C33*C50)</f>
        <v>-0.03325027110904471</v>
      </c>
      <c r="D92">
        <f>D32+(12/0.017)*(D18*D51+D33*D50)</f>
        <v>-0.055924053739207565</v>
      </c>
      <c r="E92">
        <f>E32+(12/0.017)*(E18*E51+E33*E50)</f>
        <v>-0.05602075021060579</v>
      </c>
      <c r="F92">
        <f>F32+(12/0.017)*(F18*F51+F33*F50)</f>
        <v>-0.018875418916448342</v>
      </c>
    </row>
    <row r="93" spans="1:6" ht="12.75">
      <c r="A93" t="s">
        <v>92</v>
      </c>
      <c r="B93">
        <f>B33+(13/0.017)*(B19*B51+B34*B50)</f>
        <v>0.06425499232860514</v>
      </c>
      <c r="C93">
        <f>C33+(13/0.017)*(C19*C51+C34*C50)</f>
        <v>0.04756023166322132</v>
      </c>
      <c r="D93">
        <f>D33+(13/0.017)*(D19*D51+D34*D50)</f>
        <v>0.0519464858822099</v>
      </c>
      <c r="E93">
        <f>E33+(13/0.017)*(E19*E51+E34*E50)</f>
        <v>0.048787654129685075</v>
      </c>
      <c r="F93">
        <f>F33+(13/0.017)*(F19*F51+F34*F50)</f>
        <v>0.025047186756919953</v>
      </c>
    </row>
    <row r="94" spans="1:6" ht="12.75">
      <c r="A94" t="s">
        <v>93</v>
      </c>
      <c r="B94">
        <f>B34+(14/0.017)*(B20*B51+B35*B50)</f>
        <v>-0.014868901129866966</v>
      </c>
      <c r="C94">
        <f>C34+(14/0.017)*(C20*C51+C35*C50)</f>
        <v>-0.015040467564824167</v>
      </c>
      <c r="D94">
        <f>D34+(14/0.017)*(D20*D51+D35*D50)</f>
        <v>0.0036057720755591225</v>
      </c>
      <c r="E94">
        <f>E34+(14/0.017)*(E20*E51+E35*E50)</f>
        <v>0.002400850236093908</v>
      </c>
      <c r="F94">
        <f>F34+(14/0.017)*(F20*F51+F35*F50)</f>
        <v>-0.020816448229731173</v>
      </c>
    </row>
    <row r="95" spans="1:6" ht="12.75">
      <c r="A95" t="s">
        <v>94</v>
      </c>
      <c r="B95" s="50">
        <f>B35</f>
        <v>-0.0006133543</v>
      </c>
      <c r="C95" s="50">
        <f>C35</f>
        <v>0.002222891</v>
      </c>
      <c r="D95" s="50">
        <f>D35</f>
        <v>-0.006508518</v>
      </c>
      <c r="E95" s="50">
        <f>E35</f>
        <v>-0.002877346</v>
      </c>
      <c r="F95" s="50">
        <f>F35</f>
        <v>0.00335748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10000.000000000002</v>
      </c>
    </row>
    <row r="103" spans="1:11" ht="12.75">
      <c r="A103" t="s">
        <v>67</v>
      </c>
      <c r="B103">
        <f>B63*10000/B62</f>
        <v>1.9893862917592746</v>
      </c>
      <c r="C103">
        <f>C63*10000/C62</f>
        <v>2.3270073296408142</v>
      </c>
      <c r="D103">
        <f>D63*10000/D62</f>
        <v>0.5686934898442545</v>
      </c>
      <c r="E103">
        <f>E63*10000/E62</f>
        <v>2.0018386860298327</v>
      </c>
      <c r="F103">
        <f>F63*10000/F62</f>
        <v>-5.781649816482648</v>
      </c>
      <c r="G103">
        <f>AVERAGE(C103:E103)</f>
        <v>1.632513168504967</v>
      </c>
      <c r="H103">
        <f>STDEV(C103:E103)</f>
        <v>0.9355308082721211</v>
      </c>
      <c r="I103">
        <f>(B103*B4+C103*C4+D103*D4+E103*E4+F103*F4)/SUM(B4:F4)</f>
        <v>0.6946863932230947</v>
      </c>
      <c r="K103">
        <f>(LN(H103)+LN(H123))/2-LN(K114*K115^3)</f>
        <v>-3.748587367772915</v>
      </c>
    </row>
    <row r="104" spans="1:11" ht="12.75">
      <c r="A104" t="s">
        <v>68</v>
      </c>
      <c r="B104">
        <f>B64*10000/B62</f>
        <v>-0.6426098264858386</v>
      </c>
      <c r="C104">
        <f>C64*10000/C62</f>
        <v>-0.5577654186815056</v>
      </c>
      <c r="D104">
        <f>D64*10000/D62</f>
        <v>-0.2164813797927038</v>
      </c>
      <c r="E104">
        <f>E64*10000/E62</f>
        <v>-0.9358738038780386</v>
      </c>
      <c r="F104">
        <f>F64*10000/F62</f>
        <v>-1.741918911514333</v>
      </c>
      <c r="G104">
        <f>AVERAGE(C104:E104)</f>
        <v>-0.5700402007840827</v>
      </c>
      <c r="H104">
        <f>STDEV(C104:E104)</f>
        <v>0.3598532585160138</v>
      </c>
      <c r="I104">
        <f>(B104*B4+C104*C4+D104*D4+E104*E4+F104*F4)/SUM(B4:F4)</f>
        <v>-0.737175418058421</v>
      </c>
      <c r="K104">
        <f>(LN(H104)+LN(H124))/2-LN(K114*K115^4)</f>
        <v>-4.778624917475645</v>
      </c>
    </row>
    <row r="105" spans="1:11" ht="12.75">
      <c r="A105" t="s">
        <v>69</v>
      </c>
      <c r="B105">
        <f>B65*10000/B62</f>
        <v>-0.3373471336892409</v>
      </c>
      <c r="C105">
        <f>C65*10000/C62</f>
        <v>-0.8092365630673102</v>
      </c>
      <c r="D105">
        <f>D65*10000/D62</f>
        <v>0.26266742298990287</v>
      </c>
      <c r="E105">
        <f>E65*10000/E62</f>
        <v>-0.045075248349033654</v>
      </c>
      <c r="F105">
        <f>F65*10000/F62</f>
        <v>-0.23419977354001584</v>
      </c>
      <c r="G105">
        <f>AVERAGE(C105:E105)</f>
        <v>-0.197214796142147</v>
      </c>
      <c r="H105">
        <f>STDEV(C105:E105)</f>
        <v>0.5519097483586926</v>
      </c>
      <c r="I105">
        <f>(B105*B4+C105*C4+D105*D4+E105*E4+F105*F4)/SUM(B4:F4)</f>
        <v>-0.2227405477270522</v>
      </c>
      <c r="K105">
        <f>(LN(H105)+LN(H125))/2-LN(K114*K115^5)</f>
        <v>-3.267840035830779</v>
      </c>
    </row>
    <row r="106" spans="1:11" ht="12.75">
      <c r="A106" t="s">
        <v>70</v>
      </c>
      <c r="B106">
        <f>B66*10000/B62</f>
        <v>2.109097377187105</v>
      </c>
      <c r="C106">
        <f>C66*10000/C62</f>
        <v>0.2988581020919279</v>
      </c>
      <c r="D106">
        <f>D66*10000/D62</f>
        <v>2.5037981141398697</v>
      </c>
      <c r="E106">
        <f>E66*10000/E62</f>
        <v>0.8106884389038036</v>
      </c>
      <c r="F106">
        <f>F66*10000/F62</f>
        <v>13.899095245179444</v>
      </c>
      <c r="G106">
        <f>AVERAGE(C106:E106)</f>
        <v>1.2044482183785339</v>
      </c>
      <c r="H106">
        <f>STDEV(C106:E106)</f>
        <v>1.154003980552704</v>
      </c>
      <c r="I106">
        <f>(B106*B4+C106*C4+D106*D4+E106*E4+F106*F4)/SUM(B4:F4)</f>
        <v>3.029672047428484</v>
      </c>
      <c r="K106">
        <f>(LN(H106)+LN(H126))/2-LN(K114*K115^6)</f>
        <v>-2.4003411689256877</v>
      </c>
    </row>
    <row r="107" spans="1:11" ht="12.75">
      <c r="A107" t="s">
        <v>71</v>
      </c>
      <c r="B107">
        <f>B67*10000/B62</f>
        <v>0.1134403439121666</v>
      </c>
      <c r="C107">
        <f>C67*10000/C62</f>
        <v>0.1828498277490903</v>
      </c>
      <c r="D107">
        <f>D67*10000/D62</f>
        <v>-0.0993332946292783</v>
      </c>
      <c r="E107">
        <f>E67*10000/E62</f>
        <v>-0.020601951887341482</v>
      </c>
      <c r="F107">
        <f>F67*10000/F62</f>
        <v>-0.4296829575740593</v>
      </c>
      <c r="G107">
        <f>AVERAGE(C107:E107)</f>
        <v>0.020971527077490174</v>
      </c>
      <c r="H107">
        <f>STDEV(C107:E107)</f>
        <v>0.1456128231088554</v>
      </c>
      <c r="I107">
        <f>(B107*B4+C107*C4+D107*D4+E107*E4+F107*F4)/SUM(B4:F4)</f>
        <v>-0.025749863591615504</v>
      </c>
      <c r="K107">
        <f>(LN(H107)+LN(H127))/2-LN(K114*K115^7)</f>
        <v>-3.48455544376735</v>
      </c>
    </row>
    <row r="108" spans="1:9" ht="12.75">
      <c r="A108" t="s">
        <v>72</v>
      </c>
      <c r="B108">
        <f>B68*10000/B62</f>
        <v>-0.03454663482236892</v>
      </c>
      <c r="C108">
        <f>C68*10000/C62</f>
        <v>0.0336018918889473</v>
      </c>
      <c r="D108">
        <f>D68*10000/D62</f>
        <v>0.0324315006306718</v>
      </c>
      <c r="E108">
        <f>E68*10000/E62</f>
        <v>-0.13725122346271051</v>
      </c>
      <c r="F108">
        <f>F68*10000/F62</f>
        <v>-0.050491039459116094</v>
      </c>
      <c r="G108">
        <f>AVERAGE(C108:E108)</f>
        <v>-0.023739276981030472</v>
      </c>
      <c r="H108">
        <f>STDEV(C108:E108)</f>
        <v>0.09830597107739289</v>
      </c>
      <c r="I108">
        <f>(B108*B4+C108*C4+D108*D4+E108*E4+F108*F4)/SUM(B4:F4)</f>
        <v>-0.028888469440551977</v>
      </c>
    </row>
    <row r="109" spans="1:9" ht="12.75">
      <c r="A109" t="s">
        <v>73</v>
      </c>
      <c r="B109">
        <f>B69*10000/B62</f>
        <v>-0.050505768514222824</v>
      </c>
      <c r="C109">
        <f>C69*10000/C62</f>
        <v>-0.12789389943947593</v>
      </c>
      <c r="D109">
        <f>D69*10000/D62</f>
        <v>0.0065889296776350526</v>
      </c>
      <c r="E109">
        <f>E69*10000/E62</f>
        <v>-0.09693442203780955</v>
      </c>
      <c r="F109">
        <f>F69*10000/F62</f>
        <v>-0.005588861736283075</v>
      </c>
      <c r="G109">
        <f>AVERAGE(C109:E109)</f>
        <v>-0.0727464639332168</v>
      </c>
      <c r="H109">
        <f>STDEV(C109:E109)</f>
        <v>0.07042869315689217</v>
      </c>
      <c r="I109">
        <f>(B109*B4+C109*C4+D109*D4+E109*E4+F109*F4)/SUM(B4:F4)</f>
        <v>-0.060608700968847205</v>
      </c>
    </row>
    <row r="110" spans="1:11" ht="12.75">
      <c r="A110" t="s">
        <v>74</v>
      </c>
      <c r="B110">
        <f>B70*10000/B62</f>
        <v>-0.3091728099231481</v>
      </c>
      <c r="C110">
        <f>C70*10000/C62</f>
        <v>-0.04154103887045331</v>
      </c>
      <c r="D110">
        <f>D70*10000/D62</f>
        <v>-0.10211591913933324</v>
      </c>
      <c r="E110">
        <f>E70*10000/E62</f>
        <v>-0.07444057141698392</v>
      </c>
      <c r="F110">
        <f>F70*10000/F62</f>
        <v>-0.33298740868454074</v>
      </c>
      <c r="G110">
        <f>AVERAGE(C110:E110)</f>
        <v>-0.07269917647559015</v>
      </c>
      <c r="H110">
        <f>STDEV(C110:E110)</f>
        <v>0.030324962854943766</v>
      </c>
      <c r="I110">
        <f>(B110*B4+C110*C4+D110*D4+E110*E4+F110*F4)/SUM(B4:F4)</f>
        <v>-0.14163209352723127</v>
      </c>
      <c r="K110">
        <f>EXP(AVERAGE(K103:K107))</f>
        <v>0.02912991031633462</v>
      </c>
    </row>
    <row r="111" spans="1:9" ht="12.75">
      <c r="A111" t="s">
        <v>75</v>
      </c>
      <c r="B111">
        <f>B71*10000/B62</f>
        <v>-0.004853663319344859</v>
      </c>
      <c r="C111">
        <f>C71*10000/C62</f>
        <v>-0.00438493432412457</v>
      </c>
      <c r="D111">
        <f>D71*10000/D62</f>
        <v>-0.014268700403202016</v>
      </c>
      <c r="E111">
        <f>E71*10000/E62</f>
        <v>0.00936505922219711</v>
      </c>
      <c r="F111">
        <f>F71*10000/F62</f>
        <v>-0.07021467512998299</v>
      </c>
      <c r="G111">
        <f>AVERAGE(C111:E111)</f>
        <v>-0.003096191835043159</v>
      </c>
      <c r="H111">
        <f>STDEV(C111:E111)</f>
        <v>0.011869468876498193</v>
      </c>
      <c r="I111">
        <f>(B111*B4+C111*C4+D111*D4+E111*E4+F111*F4)/SUM(B4:F4)</f>
        <v>-0.012308157978657681</v>
      </c>
    </row>
    <row r="112" spans="1:9" ht="12.75">
      <c r="A112" t="s">
        <v>76</v>
      </c>
      <c r="B112">
        <f>B72*10000/B62</f>
        <v>-0.005960387893014166</v>
      </c>
      <c r="C112">
        <f>C72*10000/C62</f>
        <v>-0.011215454173910388</v>
      </c>
      <c r="D112">
        <f>D72*10000/D62</f>
        <v>-0.0033315927577229434</v>
      </c>
      <c r="E112">
        <f>E72*10000/E62</f>
        <v>0.01059214551081359</v>
      </c>
      <c r="F112">
        <f>F72*10000/F62</f>
        <v>-0.03875439543220783</v>
      </c>
      <c r="G112">
        <f>AVERAGE(C112:E112)</f>
        <v>-0.00131830047360658</v>
      </c>
      <c r="H112">
        <f>STDEV(C112:E112)</f>
        <v>0.011042321330601424</v>
      </c>
      <c r="I112">
        <f>(B112*B4+C112*C4+D112*D4+E112*E4+F112*F4)/SUM(B4:F4)</f>
        <v>-0.006989542789914344</v>
      </c>
    </row>
    <row r="113" spans="1:9" ht="12.75">
      <c r="A113" t="s">
        <v>77</v>
      </c>
      <c r="B113">
        <f>B73*10000/B62</f>
        <v>0.023088436929973928</v>
      </c>
      <c r="C113">
        <f>C73*10000/C62</f>
        <v>0.025393793205446887</v>
      </c>
      <c r="D113">
        <f>D73*10000/D62</f>
        <v>0.029736938430438217</v>
      </c>
      <c r="E113">
        <f>E73*10000/E62</f>
        <v>0.0266348685345987</v>
      </c>
      <c r="F113">
        <f>F73*10000/F62</f>
        <v>0.014891460952082602</v>
      </c>
      <c r="G113">
        <f>AVERAGE(C113:E113)</f>
        <v>0.027255200056827935</v>
      </c>
      <c r="H113">
        <f>STDEV(C113:E113)</f>
        <v>0.0022370373285765604</v>
      </c>
      <c r="I113">
        <f>(B113*B4+C113*C4+D113*D4+E113*E4+F113*F4)/SUM(B4:F4)</f>
        <v>0.0250002275974599</v>
      </c>
    </row>
    <row r="114" spans="1:11" ht="12.75">
      <c r="A114" t="s">
        <v>78</v>
      </c>
      <c r="B114">
        <f>B74*10000/B62</f>
        <v>-0.2123866646114186</v>
      </c>
      <c r="C114">
        <f>C74*10000/C62</f>
        <v>-0.20653621477902195</v>
      </c>
      <c r="D114">
        <f>D74*10000/D62</f>
        <v>-0.20378477834221953</v>
      </c>
      <c r="E114">
        <f>E74*10000/E62</f>
        <v>-0.21032630737638328</v>
      </c>
      <c r="F114">
        <f>F74*10000/F62</f>
        <v>-0.15796926358976843</v>
      </c>
      <c r="G114">
        <f>AVERAGE(C114:E114)</f>
        <v>-0.20688243349920823</v>
      </c>
      <c r="H114">
        <f>STDEV(C114:E114)</f>
        <v>0.003284478813732103</v>
      </c>
      <c r="I114">
        <f>(B114*B4+C114*C4+D114*D4+E114*E4+F114*F4)/SUM(B4:F4)</f>
        <v>-0.20114812046846622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0.0030304288697118476</v>
      </c>
      <c r="C115">
        <f>C75*10000/C62</f>
        <v>0.001766676299549961</v>
      </c>
      <c r="D115">
        <f>D75*10000/D62</f>
        <v>0.001241683264059103</v>
      </c>
      <c r="E115">
        <f>E75*10000/E62</f>
        <v>0.002329402022468159</v>
      </c>
      <c r="F115">
        <f>F75*10000/F62</f>
        <v>-0.0018163459429680786</v>
      </c>
      <c r="G115">
        <f>AVERAGE(C115:E115)</f>
        <v>0.001779253862025741</v>
      </c>
      <c r="H115">
        <f>STDEV(C115:E115)</f>
        <v>0.0005439684463800334</v>
      </c>
      <c r="I115">
        <f>(B115*B4+C115*C4+D115*D4+E115*E4+F115*F4)/SUM(B4:F4)</f>
        <v>0.0014802816939949546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67.3672660587301</v>
      </c>
      <c r="C122">
        <f>C82*10000/C62</f>
        <v>27.036075610119465</v>
      </c>
      <c r="D122">
        <f>D82*10000/D62</f>
        <v>-11.071876517778632</v>
      </c>
      <c r="E122">
        <f>E82*10000/E62</f>
        <v>-27.50901630987976</v>
      </c>
      <c r="F122">
        <f>F82*10000/F62</f>
        <v>-52.48949493759235</v>
      </c>
      <c r="G122">
        <f>AVERAGE(C122:E122)</f>
        <v>-3.8482724058463096</v>
      </c>
      <c r="H122">
        <f>STDEV(C122:E122)</f>
        <v>27.98083460897361</v>
      </c>
      <c r="I122">
        <f>(B122*B4+C122*C4+D122*D4+E122*E4+F122*F4)/SUM(B4:F4)</f>
        <v>-0.03637760905700027</v>
      </c>
    </row>
    <row r="123" spans="1:9" ht="12.75">
      <c r="A123" t="s">
        <v>82</v>
      </c>
      <c r="B123">
        <f>B83*10000/B62</f>
        <v>1.1048664397374177</v>
      </c>
      <c r="C123">
        <f>C83*10000/C62</f>
        <v>1.029292109333048</v>
      </c>
      <c r="D123">
        <f>D83*10000/D62</f>
        <v>-1.7111431874302752</v>
      </c>
      <c r="E123">
        <f>E83*10000/E62</f>
        <v>0.022637534920123215</v>
      </c>
      <c r="F123">
        <f>F83*10000/F62</f>
        <v>9.973896967545821</v>
      </c>
      <c r="G123">
        <f>AVERAGE(C123:E123)</f>
        <v>-0.2197378477257013</v>
      </c>
      <c r="H123">
        <f>STDEV(C123:E123)</f>
        <v>1.3862019237907235</v>
      </c>
      <c r="I123">
        <f>(B123*B4+C123*C4+D123*D4+E123*E4+F123*F4)/SUM(B4:F4)</f>
        <v>1.3339065617942565</v>
      </c>
    </row>
    <row r="124" spans="1:9" ht="12.75">
      <c r="A124" t="s">
        <v>83</v>
      </c>
      <c r="B124">
        <f>B84*10000/B62</f>
        <v>-1.5636725392556992</v>
      </c>
      <c r="C124">
        <f>C84*10000/C62</f>
        <v>-2.031228938087029</v>
      </c>
      <c r="D124">
        <f>D84*10000/D62</f>
        <v>-1.754274820594432</v>
      </c>
      <c r="E124">
        <f>E84*10000/E62</f>
        <v>-1.9364608811996582</v>
      </c>
      <c r="F124">
        <f>F84*10000/F62</f>
        <v>-1.4783223426316068</v>
      </c>
      <c r="G124">
        <f>AVERAGE(C124:E124)</f>
        <v>-1.90732154662704</v>
      </c>
      <c r="H124">
        <f>STDEV(C124:E124)</f>
        <v>0.14075766911087678</v>
      </c>
      <c r="I124">
        <f>(B124*B4+C124*C4+D124*D4+E124*E4+F124*F4)/SUM(B4:F4)</f>
        <v>-1.8004353065514693</v>
      </c>
    </row>
    <row r="125" spans="1:9" ht="12.75">
      <c r="A125" t="s">
        <v>84</v>
      </c>
      <c r="B125">
        <f>B85*10000/B62</f>
        <v>-0.03144424778327659</v>
      </c>
      <c r="C125">
        <f>C85*10000/C62</f>
        <v>0.1467069911514472</v>
      </c>
      <c r="D125">
        <f>D85*10000/D62</f>
        <v>-0.8913640389990635</v>
      </c>
      <c r="E125">
        <f>E85*10000/E62</f>
        <v>0.06527782100813675</v>
      </c>
      <c r="F125">
        <f>F85*10000/F62</f>
        <v>-0.7904915134261349</v>
      </c>
      <c r="G125">
        <f>AVERAGE(C125:E125)</f>
        <v>-0.2264597422798265</v>
      </c>
      <c r="H125">
        <f>STDEV(C125:E125)</f>
        <v>0.5772616133819521</v>
      </c>
      <c r="I125">
        <f>(B125*B4+C125*C4+D125*D4+E125*E4+F125*F4)/SUM(B4:F4)</f>
        <v>-0.2732078041227348</v>
      </c>
    </row>
    <row r="126" spans="1:9" ht="12.75">
      <c r="A126" t="s">
        <v>85</v>
      </c>
      <c r="B126">
        <f>B86*10000/B62</f>
        <v>1.196192830928422</v>
      </c>
      <c r="C126">
        <f>C86*10000/C62</f>
        <v>0.6568709930227551</v>
      </c>
      <c r="D126">
        <f>D86*10000/D62</f>
        <v>-0.10893273248254604</v>
      </c>
      <c r="E126">
        <f>E86*10000/E62</f>
        <v>0.7743233370084708</v>
      </c>
      <c r="F126">
        <f>F86*10000/F62</f>
        <v>2.0343343414725985</v>
      </c>
      <c r="G126">
        <f>AVERAGE(C126:E126)</f>
        <v>0.44075386584955994</v>
      </c>
      <c r="H126">
        <f>STDEV(C126:E126)</f>
        <v>0.4796512071978723</v>
      </c>
      <c r="I126">
        <f>(B126*B4+C126*C4+D126*D4+E126*E4+F126*F4)/SUM(B4:F4)</f>
        <v>0.7630771540492755</v>
      </c>
    </row>
    <row r="127" spans="1:9" ht="12.75">
      <c r="A127" t="s">
        <v>86</v>
      </c>
      <c r="B127">
        <f>B87*10000/B62</f>
        <v>0.23896071589748588</v>
      </c>
      <c r="C127">
        <f>C87*10000/C62</f>
        <v>-0.036460767916600925</v>
      </c>
      <c r="D127">
        <f>D87*10000/D62</f>
        <v>0.08089790696229134</v>
      </c>
      <c r="E127">
        <f>E87*10000/E62</f>
        <v>-0.18494723332759996</v>
      </c>
      <c r="F127">
        <f>F87*10000/F62</f>
        <v>0.3072087197520745</v>
      </c>
      <c r="G127">
        <f>AVERAGE(C127:E127)</f>
        <v>-0.04683669809396985</v>
      </c>
      <c r="H127">
        <f>STDEV(C127:E127)</f>
        <v>0.1332259531743805</v>
      </c>
      <c r="I127">
        <f>(B127*B4+C127*C4+D127*D4+E127*E4+F127*F4)/SUM(B4:F4)</f>
        <v>0.04171227677457725</v>
      </c>
    </row>
    <row r="128" spans="1:9" ht="12.75">
      <c r="A128" t="s">
        <v>87</v>
      </c>
      <c r="B128">
        <f>B88*10000/B62</f>
        <v>-0.07571618117585348</v>
      </c>
      <c r="C128">
        <f>C88*10000/C62</f>
        <v>-0.1640258610746433</v>
      </c>
      <c r="D128">
        <f>D88*10000/D62</f>
        <v>-0.5217426951797515</v>
      </c>
      <c r="E128">
        <f>E88*10000/E62</f>
        <v>-0.3410566880520358</v>
      </c>
      <c r="F128">
        <f>F88*10000/F62</f>
        <v>-0.19129101839710866</v>
      </c>
      <c r="G128">
        <f>AVERAGE(C128:E128)</f>
        <v>-0.34227508143547686</v>
      </c>
      <c r="H128">
        <f>STDEV(C128:E128)</f>
        <v>0.17886152943652536</v>
      </c>
      <c r="I128">
        <f>(B128*B4+C128*C4+D128*D4+E128*E4+F128*F4)/SUM(B4:F4)</f>
        <v>-0.2834537956779034</v>
      </c>
    </row>
    <row r="129" spans="1:9" ht="12.75">
      <c r="A129" t="s">
        <v>88</v>
      </c>
      <c r="B129">
        <f>B89*10000/B62</f>
        <v>0.055394583018927565</v>
      </c>
      <c r="C129">
        <f>C89*10000/C62</f>
        <v>-0.00953871933285312</v>
      </c>
      <c r="D129">
        <f>D89*10000/D62</f>
        <v>-0.18920876951002316</v>
      </c>
      <c r="E129">
        <f>E89*10000/E62</f>
        <v>-0.04660459999209489</v>
      </c>
      <c r="F129">
        <f>F89*10000/F62</f>
        <v>0.0026527728870541878</v>
      </c>
      <c r="G129">
        <f>AVERAGE(C129:E129)</f>
        <v>-0.08178402961165705</v>
      </c>
      <c r="H129">
        <f>STDEV(C129:E129)</f>
        <v>0.09486056047660164</v>
      </c>
      <c r="I129">
        <f>(B129*B4+C129*C4+D129*D4+E129*E4+F129*F4)/SUM(B4:F4)</f>
        <v>-0.0506104432996693</v>
      </c>
    </row>
    <row r="130" spans="1:9" ht="12.75">
      <c r="A130" t="s">
        <v>89</v>
      </c>
      <c r="B130">
        <f>B90*10000/B62</f>
        <v>0.14777891199929097</v>
      </c>
      <c r="C130">
        <f>C90*10000/C62</f>
        <v>0.009073167974855257</v>
      </c>
      <c r="D130">
        <f>D90*10000/D62</f>
        <v>0.06691660621422693</v>
      </c>
      <c r="E130">
        <f>E90*10000/E62</f>
        <v>0.10903291702138891</v>
      </c>
      <c r="F130">
        <f>F90*10000/F62</f>
        <v>0.3141513341843986</v>
      </c>
      <c r="G130">
        <f>AVERAGE(C130:E130)</f>
        <v>0.06167423040349037</v>
      </c>
      <c r="H130">
        <f>STDEV(C130:E130)</f>
        <v>0.05018565268547618</v>
      </c>
      <c r="I130">
        <f>(B130*B4+C130*C4+D130*D4+E130*E4+F130*F4)/SUM(B4:F4)</f>
        <v>0.10782701024732577</v>
      </c>
    </row>
    <row r="131" spans="1:9" ht="12.75">
      <c r="A131" t="s">
        <v>90</v>
      </c>
      <c r="B131">
        <f>B91*10000/B62</f>
        <v>0.05000234791048954</v>
      </c>
      <c r="C131">
        <f>C91*10000/C62</f>
        <v>-0.003954450711944071</v>
      </c>
      <c r="D131">
        <f>D91*10000/D62</f>
        <v>-0.027852821903683173</v>
      </c>
      <c r="E131">
        <f>E91*10000/E62</f>
        <v>-0.03942057977891755</v>
      </c>
      <c r="F131">
        <f>F91*10000/F62</f>
        <v>-0.00589134389199228</v>
      </c>
      <c r="G131">
        <f>AVERAGE(C131:E131)</f>
        <v>-0.023742617464848265</v>
      </c>
      <c r="H131">
        <f>STDEV(C131:E131)</f>
        <v>0.01808678835906389</v>
      </c>
      <c r="I131">
        <f>(B131*B4+C131*C4+D131*D4+E131*E4+F131*F4)/SUM(B4:F4)</f>
        <v>-0.010689487666003526</v>
      </c>
    </row>
    <row r="132" spans="1:9" ht="12.75">
      <c r="A132" t="s">
        <v>91</v>
      </c>
      <c r="B132">
        <f>B92*10000/B62</f>
        <v>-0.009697634172494375</v>
      </c>
      <c r="C132">
        <f>C92*10000/C62</f>
        <v>-0.03325014500165569</v>
      </c>
      <c r="D132">
        <f>D92*10000/D62</f>
        <v>-0.05592415571013484</v>
      </c>
      <c r="E132">
        <f>E92*10000/E62</f>
        <v>-0.05602075075095181</v>
      </c>
      <c r="F132">
        <f>F92*10000/F62</f>
        <v>-0.01887594832927133</v>
      </c>
      <c r="G132">
        <f>AVERAGE(C132:E132)</f>
        <v>-0.04839835048758078</v>
      </c>
      <c r="H132">
        <f>STDEV(C132:E132)</f>
        <v>0.01311881967759815</v>
      </c>
      <c r="I132">
        <f>(B132*B4+C132*C4+D132*D4+E132*E4+F132*F4)/SUM(B4:F4)</f>
        <v>-0.03885359410972533</v>
      </c>
    </row>
    <row r="133" spans="1:9" ht="12.75">
      <c r="A133" t="s">
        <v>92</v>
      </c>
      <c r="B133">
        <f>B93*10000/B62</f>
        <v>0.06425526520970001</v>
      </c>
      <c r="C133">
        <f>C93*10000/C62</f>
        <v>0.04756005128283836</v>
      </c>
      <c r="D133">
        <f>D93*10000/D62</f>
        <v>0.05194658060051052</v>
      </c>
      <c r="E133">
        <f>E93*10000/E62</f>
        <v>0.04878765460026454</v>
      </c>
      <c r="F133">
        <f>F93*10000/F62</f>
        <v>0.0250478892738764</v>
      </c>
      <c r="G133">
        <f>AVERAGE(C133:E133)</f>
        <v>0.04943142882787114</v>
      </c>
      <c r="H133">
        <f>STDEV(C133:E133)</f>
        <v>0.0022630165279549897</v>
      </c>
      <c r="I133">
        <f>(B133*B4+C133*C4+D133*D4+E133*E4+F133*F4)/SUM(B4:F4)</f>
        <v>0.04831748698761921</v>
      </c>
    </row>
    <row r="134" spans="1:9" ht="12.75">
      <c r="A134" t="s">
        <v>93</v>
      </c>
      <c r="B134">
        <f>B94*10000/B62</f>
        <v>-0.014868964275808985</v>
      </c>
      <c r="C134">
        <f>C94*10000/C62</f>
        <v>-0.015040410521256372</v>
      </c>
      <c r="D134">
        <f>D94*10000/D62</f>
        <v>0.0036057786502599444</v>
      </c>
      <c r="E134">
        <f>E94*10000/E62</f>
        <v>0.0024008502592512177</v>
      </c>
      <c r="F134">
        <f>F94*10000/F62</f>
        <v>-0.0208170320840377</v>
      </c>
      <c r="G134">
        <f>AVERAGE(C134:E134)</f>
        <v>-0.0030112605372484037</v>
      </c>
      <c r="H134">
        <f>STDEV(C134:E134)</f>
        <v>0.010434955683192138</v>
      </c>
      <c r="I134">
        <f>(B134*B4+C134*C4+D134*D4+E134*E4+F134*F4)/SUM(B4:F4)</f>
        <v>-0.007108865143529084</v>
      </c>
    </row>
    <row r="135" spans="1:9" ht="12.75">
      <c r="A135" t="s">
        <v>94</v>
      </c>
      <c r="B135">
        <f>B95*10000/B62</f>
        <v>-0.0006133569048216157</v>
      </c>
      <c r="C135">
        <f>C95*10000/C62</f>
        <v>0.0022228825693024227</v>
      </c>
      <c r="D135">
        <f>D95*10000/D62</f>
        <v>-0.006508529867516233</v>
      </c>
      <c r="E135">
        <f>E95*10000/E62</f>
        <v>-0.0028773460277533316</v>
      </c>
      <c r="F135">
        <f>F95*10000/F62</f>
        <v>0.0033575741697226846</v>
      </c>
      <c r="G135">
        <f>AVERAGE(C135:E135)</f>
        <v>-0.002387664441989047</v>
      </c>
      <c r="H135">
        <f>STDEV(C135:E135)</f>
        <v>0.004386254874837456</v>
      </c>
      <c r="I135">
        <f>(B135*B4+C135*C4+D135*D4+E135*E4+F135*F4)/SUM(B4:F4)</f>
        <v>-0.0013611799762104726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2004-05-19T06:50:59Z</cp:lastPrinted>
  <dcterms:created xsi:type="dcterms:W3CDTF">2004-05-19T06:50:59Z</dcterms:created>
  <dcterms:modified xsi:type="dcterms:W3CDTF">2004-05-19T10:58:25Z</dcterms:modified>
  <cp:category/>
  <cp:version/>
  <cp:contentType/>
  <cp:contentStatus/>
</cp:coreProperties>
</file>