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<sst xmlns="http://schemas.openxmlformats.org/spreadsheetml/2006/main" count="204" uniqueCount="98">
  <si>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24/05/2004       08:16:46</t>
  </si>
  <si>
    <t>LISSNER</t>
  </si>
  <si>
    <t>HCMQAP248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</si>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</sst>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825158"/>
        <c:axId val="39317559"/>
      </c:lineChart>
      <c:catAx>
        <c:axId val="11825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317559"/>
        <c:crosses val="autoZero"/>
        <c:auto val="1"/>
        <c:lblOffset val="100"/>
        <c:noMultiLvlLbl val="0"/>
      </c:catAx>
      <c:valAx>
        <c:axId val="3931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18251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-0.003759</v>
      </c>
      <c r="D4" s="13">
        <v>-0.003762</v>
      </c>
      <c r="E4" s="13">
        <v>-0.003763</v>
      </c>
      <c r="F4" s="24">
        <v>-0.002087</v>
      </c>
      <c r="G4" s="34">
        <v>-0.011719</v>
      </c>
    </row>
    <row r="5" spans="1:7" ht="12.75" thickBot="1">
      <c r="A5" s="44" t="s">
        <v>13</v>
      </c>
      <c r="B5" s="45">
        <v>5.339501</v>
      </c>
      <c r="C5" s="46">
        <v>-1.052583</v>
      </c>
      <c r="D5" s="46">
        <v>-1.804412</v>
      </c>
      <c r="E5" s="46">
        <v>-0.786639</v>
      </c>
      <c r="F5" s="47">
        <v>0.769962</v>
      </c>
      <c r="G5" s="48">
        <v>3.915275</v>
      </c>
    </row>
    <row r="6" spans="1:7" ht="12.75" thickTop="1">
      <c r="A6" s="6" t="s">
        <v>14</v>
      </c>
      <c r="B6" s="39">
        <v>6.310672</v>
      </c>
      <c r="C6" s="40">
        <v>-39.19294</v>
      </c>
      <c r="D6" s="40">
        <v>-11.67847</v>
      </c>
      <c r="E6" s="40">
        <v>-38.22687</v>
      </c>
      <c r="F6" s="41">
        <v>153.7753</v>
      </c>
      <c r="G6" s="42">
        <v>0.001315417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2.629777</v>
      </c>
      <c r="C8" s="14">
        <v>-0.7423771</v>
      </c>
      <c r="D8" s="14">
        <v>1.094642</v>
      </c>
      <c r="E8" s="14">
        <v>-1.001627</v>
      </c>
      <c r="F8" s="25">
        <v>-3.681608</v>
      </c>
      <c r="G8" s="35">
        <v>-0.2680425</v>
      </c>
    </row>
    <row r="9" spans="1:7" ht="12">
      <c r="A9" s="20" t="s">
        <v>17</v>
      </c>
      <c r="B9" s="29">
        <v>0.4291157</v>
      </c>
      <c r="C9" s="14">
        <v>0.1443873</v>
      </c>
      <c r="D9" s="14">
        <v>0.5176195</v>
      </c>
      <c r="E9" s="14">
        <v>0.3573157</v>
      </c>
      <c r="F9" s="25">
        <v>-0.8774059</v>
      </c>
      <c r="G9" s="35">
        <v>0.1901854</v>
      </c>
    </row>
    <row r="10" spans="1:7" ht="12">
      <c r="A10" s="20" t="s">
        <v>18</v>
      </c>
      <c r="B10" s="29">
        <v>-0.0703948</v>
      </c>
      <c r="C10" s="14">
        <v>0.3381826</v>
      </c>
      <c r="D10" s="14">
        <v>-0.3617236</v>
      </c>
      <c r="E10" s="14">
        <v>0.7749717</v>
      </c>
      <c r="F10" s="25">
        <v>1.501967</v>
      </c>
      <c r="G10" s="35">
        <v>0.3712675</v>
      </c>
    </row>
    <row r="11" spans="1:7" ht="12">
      <c r="A11" s="21" t="s">
        <v>19</v>
      </c>
      <c r="B11" s="31">
        <v>2.50272</v>
      </c>
      <c r="C11" s="16">
        <v>1.073811</v>
      </c>
      <c r="D11" s="16">
        <v>0.09974847</v>
      </c>
      <c r="E11" s="16">
        <v>-1.288994</v>
      </c>
      <c r="F11" s="27">
        <v>11.90209</v>
      </c>
      <c r="G11" s="37">
        <v>1.922578</v>
      </c>
    </row>
    <row r="12" spans="1:7" ht="12">
      <c r="A12" s="20" t="s">
        <v>20</v>
      </c>
      <c r="B12" s="29">
        <v>0.1919394</v>
      </c>
      <c r="C12" s="14">
        <v>0.04199732</v>
      </c>
      <c r="D12" s="14">
        <v>0.07697151</v>
      </c>
      <c r="E12" s="14">
        <v>0.4645138</v>
      </c>
      <c r="F12" s="25">
        <v>-0.2361347</v>
      </c>
      <c r="G12" s="35">
        <v>0.1366767</v>
      </c>
    </row>
    <row r="13" spans="1:7" ht="12">
      <c r="A13" s="20" t="s">
        <v>21</v>
      </c>
      <c r="B13" s="29">
        <v>0.04455675</v>
      </c>
      <c r="C13" s="14">
        <v>-0.1449566</v>
      </c>
      <c r="D13" s="14">
        <v>0.09780193</v>
      </c>
      <c r="E13" s="14">
        <v>-0.0338214</v>
      </c>
      <c r="F13" s="25">
        <v>-0.09667359</v>
      </c>
      <c r="G13" s="35">
        <v>-0.02594166</v>
      </c>
    </row>
    <row r="14" spans="1:7" ht="12">
      <c r="A14" s="20" t="s">
        <v>22</v>
      </c>
      <c r="B14" s="29">
        <v>-0.03525074</v>
      </c>
      <c r="C14" s="14">
        <v>-0.0535802</v>
      </c>
      <c r="D14" s="14">
        <v>-0.04226391</v>
      </c>
      <c r="E14" s="14">
        <v>-0.1140408</v>
      </c>
      <c r="F14" s="25">
        <v>0.008467065</v>
      </c>
      <c r="G14" s="35">
        <v>-0.05448529</v>
      </c>
    </row>
    <row r="15" spans="1:7" ht="12">
      <c r="A15" s="21" t="s">
        <v>23</v>
      </c>
      <c r="B15" s="31">
        <v>-0.3851412</v>
      </c>
      <c r="C15" s="16">
        <v>-0.06880695</v>
      </c>
      <c r="D15" s="16">
        <v>0.09552729</v>
      </c>
      <c r="E15" s="16">
        <v>-0.02092484</v>
      </c>
      <c r="F15" s="27">
        <v>-0.3375353</v>
      </c>
      <c r="G15" s="37">
        <v>-0.09928939</v>
      </c>
    </row>
    <row r="16" spans="1:7" ht="12">
      <c r="A16" s="20" t="s">
        <v>24</v>
      </c>
      <c r="B16" s="29">
        <v>-0.001207572</v>
      </c>
      <c r="C16" s="14">
        <v>0.0129633</v>
      </c>
      <c r="D16" s="14">
        <v>-0.02394714</v>
      </c>
      <c r="E16" s="14">
        <v>0.04351608</v>
      </c>
      <c r="F16" s="25">
        <v>-0.007477151</v>
      </c>
      <c r="G16" s="35">
        <v>0.006658868</v>
      </c>
    </row>
    <row r="17" spans="1:7" ht="12">
      <c r="A17" s="20" t="s">
        <v>25</v>
      </c>
      <c r="B17" s="29">
        <v>0.007318678</v>
      </c>
      <c r="C17" s="14">
        <v>-0.01154734</v>
      </c>
      <c r="D17" s="14">
        <v>-0.01358445</v>
      </c>
      <c r="E17" s="14">
        <v>-0.02155387</v>
      </c>
      <c r="F17" s="25">
        <v>-0.01259395</v>
      </c>
      <c r="G17" s="35">
        <v>-0.01186281</v>
      </c>
    </row>
    <row r="18" spans="1:7" ht="12">
      <c r="A18" s="20" t="s">
        <v>26</v>
      </c>
      <c r="B18" s="29">
        <v>-0.0006888831</v>
      </c>
      <c r="C18" s="14">
        <v>0.02545514</v>
      </c>
      <c r="D18" s="14">
        <v>0.01928739</v>
      </c>
      <c r="E18" s="14">
        <v>0.006337273</v>
      </c>
      <c r="F18" s="25">
        <v>-0.04396819</v>
      </c>
      <c r="G18" s="35">
        <v>0.006319309</v>
      </c>
    </row>
    <row r="19" spans="1:7" ht="12">
      <c r="A19" s="21" t="s">
        <v>27</v>
      </c>
      <c r="B19" s="31">
        <v>-0.2166011</v>
      </c>
      <c r="C19" s="16">
        <v>-0.22176</v>
      </c>
      <c r="D19" s="16">
        <v>-0.2270104</v>
      </c>
      <c r="E19" s="16">
        <v>-0.2029982</v>
      </c>
      <c r="F19" s="27">
        <v>-0.1708423</v>
      </c>
      <c r="G19" s="37">
        <v>-0.2109616</v>
      </c>
    </row>
    <row r="20" spans="1:7" ht="12.75" thickBot="1">
      <c r="A20" s="44" t="s">
        <v>28</v>
      </c>
      <c r="B20" s="45">
        <v>0.001692475</v>
      </c>
      <c r="C20" s="46">
        <v>0.001343826</v>
      </c>
      <c r="D20" s="46">
        <v>0.00211186</v>
      </c>
      <c r="E20" s="46">
        <v>-0.002779417</v>
      </c>
      <c r="F20" s="47">
        <v>-0.003762603</v>
      </c>
      <c r="G20" s="48">
        <v>-9.563006E-05</v>
      </c>
    </row>
    <row r="21" spans="1:7" ht="12.75" thickTop="1">
      <c r="A21" s="6" t="s">
        <v>29</v>
      </c>
      <c r="B21" s="39">
        <v>-208.1845</v>
      </c>
      <c r="C21" s="40">
        <v>52.10958</v>
      </c>
      <c r="D21" s="40">
        <v>150.4202</v>
      </c>
      <c r="E21" s="40">
        <v>9.934883</v>
      </c>
      <c r="F21" s="41">
        <v>-157.7728</v>
      </c>
      <c r="G21" s="43">
        <v>0.001306804</v>
      </c>
    </row>
    <row r="22" spans="1:7" ht="12">
      <c r="A22" s="20" t="s">
        <v>30</v>
      </c>
      <c r="B22" s="29">
        <v>106.7941</v>
      </c>
      <c r="C22" s="14">
        <v>-21.05168</v>
      </c>
      <c r="D22" s="14">
        <v>-36.08839</v>
      </c>
      <c r="E22" s="14">
        <v>-15.73279</v>
      </c>
      <c r="F22" s="25">
        <v>15.39924</v>
      </c>
      <c r="G22" s="36">
        <v>0</v>
      </c>
    </row>
    <row r="23" spans="1:7" ht="12">
      <c r="A23" s="20" t="s">
        <v>31</v>
      </c>
      <c r="B23" s="29">
        <v>-0.6027985</v>
      </c>
      <c r="C23" s="14">
        <v>0.6220458</v>
      </c>
      <c r="D23" s="14">
        <v>-1.227346</v>
      </c>
      <c r="E23" s="14">
        <v>0.1440426</v>
      </c>
      <c r="F23" s="25">
        <v>5.429171</v>
      </c>
      <c r="G23" s="35">
        <v>0.5267312</v>
      </c>
    </row>
    <row r="24" spans="1:7" ht="12">
      <c r="A24" s="20" t="s">
        <v>32</v>
      </c>
      <c r="B24" s="29">
        <v>1.64132</v>
      </c>
      <c r="C24" s="14">
        <v>-0.9499217</v>
      </c>
      <c r="D24" s="14">
        <v>0.8087762</v>
      </c>
      <c r="E24" s="14">
        <v>1.048156</v>
      </c>
      <c r="F24" s="25">
        <v>0.5224593</v>
      </c>
      <c r="G24" s="35">
        <v>0.525426</v>
      </c>
    </row>
    <row r="25" spans="1:7" ht="12">
      <c r="A25" s="20" t="s">
        <v>33</v>
      </c>
      <c r="B25" s="29">
        <v>-0.2158973</v>
      </c>
      <c r="C25" s="14">
        <v>0.4315911</v>
      </c>
      <c r="D25" s="14">
        <v>0.06852376</v>
      </c>
      <c r="E25" s="14">
        <v>0.9464708</v>
      </c>
      <c r="F25" s="25">
        <v>-1.882535</v>
      </c>
      <c r="G25" s="35">
        <v>0.0656723</v>
      </c>
    </row>
    <row r="26" spans="1:7" ht="12">
      <c r="A26" s="21" t="s">
        <v>34</v>
      </c>
      <c r="B26" s="31">
        <v>0.7501402</v>
      </c>
      <c r="C26" s="16">
        <v>0.7387706</v>
      </c>
      <c r="D26" s="16">
        <v>0.7625856</v>
      </c>
      <c r="E26" s="16">
        <v>0.2689437</v>
      </c>
      <c r="F26" s="27">
        <v>3.120428</v>
      </c>
      <c r="G26" s="37">
        <v>0.9510583</v>
      </c>
    </row>
    <row r="27" spans="1:7" ht="12">
      <c r="A27" s="20" t="s">
        <v>35</v>
      </c>
      <c r="B27" s="29">
        <v>-0.1611457</v>
      </c>
      <c r="C27" s="14">
        <v>0.1989422</v>
      </c>
      <c r="D27" s="14">
        <v>0.0589504</v>
      </c>
      <c r="E27" s="14">
        <v>-0.06114743</v>
      </c>
      <c r="F27" s="25">
        <v>0.1417615</v>
      </c>
      <c r="G27" s="35">
        <v>0.04297433</v>
      </c>
    </row>
    <row r="28" spans="1:7" ht="12">
      <c r="A28" s="20" t="s">
        <v>36</v>
      </c>
      <c r="B28" s="29">
        <v>0.1288305</v>
      </c>
      <c r="C28" s="14">
        <v>-0.132411</v>
      </c>
      <c r="D28" s="14">
        <v>0.2312522</v>
      </c>
      <c r="E28" s="14">
        <v>0.09822863</v>
      </c>
      <c r="F28" s="25">
        <v>0.04722335</v>
      </c>
      <c r="G28" s="35">
        <v>0.07238491</v>
      </c>
    </row>
    <row r="29" spans="1:7" ht="12">
      <c r="A29" s="20" t="s">
        <v>37</v>
      </c>
      <c r="B29" s="29">
        <v>0.05896241</v>
      </c>
      <c r="C29" s="14">
        <v>0.1116677</v>
      </c>
      <c r="D29" s="14">
        <v>0.04583416</v>
      </c>
      <c r="E29" s="14">
        <v>0.1116433</v>
      </c>
      <c r="F29" s="25">
        <v>0.06896491</v>
      </c>
      <c r="G29" s="35">
        <v>0.08249889</v>
      </c>
    </row>
    <row r="30" spans="1:7" ht="12">
      <c r="A30" s="21" t="s">
        <v>38</v>
      </c>
      <c r="B30" s="31">
        <v>0.08799729</v>
      </c>
      <c r="C30" s="16">
        <v>0.1195648</v>
      </c>
      <c r="D30" s="16">
        <v>0.03230405</v>
      </c>
      <c r="E30" s="16">
        <v>-0.01387592</v>
      </c>
      <c r="F30" s="27">
        <v>0.2774738</v>
      </c>
      <c r="G30" s="37">
        <v>0.08294913</v>
      </c>
    </row>
    <row r="31" spans="1:7" ht="12">
      <c r="A31" s="20" t="s">
        <v>39</v>
      </c>
      <c r="B31" s="29">
        <v>-0.01201843</v>
      </c>
      <c r="C31" s="14">
        <v>0.04646244</v>
      </c>
      <c r="D31" s="14">
        <v>-0.009926037</v>
      </c>
      <c r="E31" s="14">
        <v>0.03624957</v>
      </c>
      <c r="F31" s="25">
        <v>0.01066125</v>
      </c>
      <c r="G31" s="35">
        <v>0.0172029</v>
      </c>
    </row>
    <row r="32" spans="1:7" ht="12">
      <c r="A32" s="20" t="s">
        <v>40</v>
      </c>
      <c r="B32" s="29">
        <v>0.01341549</v>
      </c>
      <c r="C32" s="14">
        <v>0.003274303</v>
      </c>
      <c r="D32" s="14">
        <v>0.03313117</v>
      </c>
      <c r="E32" s="14">
        <v>0.007973698</v>
      </c>
      <c r="F32" s="25">
        <v>0.0001720391</v>
      </c>
      <c r="G32" s="35">
        <v>0.01264312</v>
      </c>
    </row>
    <row r="33" spans="1:7" ht="12">
      <c r="A33" s="20" t="s">
        <v>41</v>
      </c>
      <c r="B33" s="29">
        <v>0.1073167</v>
      </c>
      <c r="C33" s="14">
        <v>0.04798823</v>
      </c>
      <c r="D33" s="14">
        <v>0.009847151</v>
      </c>
      <c r="E33" s="14">
        <v>0.03652685</v>
      </c>
      <c r="F33" s="25">
        <v>0.04896413</v>
      </c>
      <c r="G33" s="35">
        <v>0.04474597</v>
      </c>
    </row>
    <row r="34" spans="1:7" ht="12">
      <c r="A34" s="21" t="s">
        <v>42</v>
      </c>
      <c r="B34" s="31">
        <v>-0.02040971</v>
      </c>
      <c r="C34" s="16">
        <v>0.0002688514</v>
      </c>
      <c r="D34" s="16">
        <v>-0.001079079</v>
      </c>
      <c r="E34" s="16">
        <v>-0.005842531</v>
      </c>
      <c r="F34" s="27">
        <v>-0.03092771</v>
      </c>
      <c r="G34" s="37">
        <v>-0.008688099</v>
      </c>
    </row>
    <row r="35" spans="1:7" ht="12.75" thickBot="1">
      <c r="A35" s="22" t="s">
        <v>43</v>
      </c>
      <c r="B35" s="32">
        <v>-0.004220205</v>
      </c>
      <c r="C35" s="17">
        <v>-0.002316001</v>
      </c>
      <c r="D35" s="17">
        <v>-0.0004197243</v>
      </c>
      <c r="E35" s="17">
        <v>0.002066612</v>
      </c>
      <c r="F35" s="28">
        <v>-0.002432965</v>
      </c>
      <c r="G35" s="38">
        <v>-0.00109481</v>
      </c>
    </row>
    <row r="36" spans="1:7" ht="12">
      <c r="A36" s="4" t="s">
        <v>44</v>
      </c>
      <c r="B36" s="3">
        <v>19.55261</v>
      </c>
      <c r="C36" s="3">
        <v>19.55261</v>
      </c>
      <c r="D36" s="3">
        <v>19.56482</v>
      </c>
      <c r="E36" s="3">
        <v>19.56787</v>
      </c>
      <c r="F36" s="3">
        <v>19.58008</v>
      </c>
      <c r="G36" s="3"/>
    </row>
    <row r="37" spans="1:6" ht="12">
      <c r="A37" s="4" t="s">
        <v>45</v>
      </c>
      <c r="B37" s="2">
        <v>-0.3423055</v>
      </c>
      <c r="C37" s="2">
        <v>-0.3224691</v>
      </c>
      <c r="D37" s="2">
        <v>-0.3148397</v>
      </c>
      <c r="E37" s="2">
        <v>-0.3097534</v>
      </c>
      <c r="F37" s="2">
        <v>-0.306193</v>
      </c>
    </row>
    <row r="38" spans="1:7" ht="12">
      <c r="A38" s="4" t="s">
        <v>53</v>
      </c>
      <c r="B38" s="2">
        <v>0</v>
      </c>
      <c r="C38" s="2">
        <v>6.681418E-05</v>
      </c>
      <c r="D38" s="2">
        <v>2.077597E-05</v>
      </c>
      <c r="E38" s="2">
        <v>6.501209E-05</v>
      </c>
      <c r="F38" s="2">
        <v>-0.0002610043</v>
      </c>
      <c r="G38" s="2">
        <v>0.0001492636</v>
      </c>
    </row>
    <row r="39" spans="1:7" ht="12.75" thickBot="1">
      <c r="A39" s="4" t="s">
        <v>54</v>
      </c>
      <c r="B39" s="2">
        <v>0.0003539879</v>
      </c>
      <c r="C39" s="2">
        <v>-8.844563E-05</v>
      </c>
      <c r="D39" s="2">
        <v>-0.0002556394</v>
      </c>
      <c r="E39" s="2">
        <v>-1.678702E-05</v>
      </c>
      <c r="F39" s="2">
        <v>0.0002686157</v>
      </c>
      <c r="G39" s="2">
        <v>0.0004588197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3.115755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0.003759</v>
      </c>
      <c r="D4">
        <v>0.003762</v>
      </c>
      <c r="E4">
        <v>0.003763</v>
      </c>
      <c r="F4">
        <v>0.002087</v>
      </c>
      <c r="G4">
        <v>0.011719</v>
      </c>
    </row>
    <row r="5" spans="1:7" ht="12.75">
      <c r="A5" t="s">
        <v>13</v>
      </c>
      <c r="B5">
        <v>5.339501</v>
      </c>
      <c r="C5">
        <v>-1.052583</v>
      </c>
      <c r="D5">
        <v>-1.804412</v>
      </c>
      <c r="E5">
        <v>-0.786639</v>
      </c>
      <c r="F5">
        <v>0.769962</v>
      </c>
      <c r="G5">
        <v>3.915275</v>
      </c>
    </row>
    <row r="6" spans="1:7" ht="12.75">
      <c r="A6" t="s">
        <v>14</v>
      </c>
      <c r="B6" s="49">
        <v>6.310672</v>
      </c>
      <c r="C6" s="49">
        <v>-39.19294</v>
      </c>
      <c r="D6" s="49">
        <v>-11.67847</v>
      </c>
      <c r="E6" s="49">
        <v>-38.22687</v>
      </c>
      <c r="F6" s="49">
        <v>153.7753</v>
      </c>
      <c r="G6" s="49">
        <v>0.001315417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2.629777</v>
      </c>
      <c r="C8" s="49">
        <v>-0.7423771</v>
      </c>
      <c r="D8" s="49">
        <v>1.094642</v>
      </c>
      <c r="E8" s="49">
        <v>-1.001627</v>
      </c>
      <c r="F8" s="49">
        <v>-3.681608</v>
      </c>
      <c r="G8" s="49">
        <v>-0.2680425</v>
      </c>
    </row>
    <row r="9" spans="1:7" ht="12.75">
      <c r="A9" t="s">
        <v>17</v>
      </c>
      <c r="B9" s="49">
        <v>0.4291157</v>
      </c>
      <c r="C9" s="49">
        <v>0.1443873</v>
      </c>
      <c r="D9" s="49">
        <v>0.5176195</v>
      </c>
      <c r="E9" s="49">
        <v>0.3573157</v>
      </c>
      <c r="F9" s="49">
        <v>-0.8774059</v>
      </c>
      <c r="G9" s="49">
        <v>0.1901854</v>
      </c>
    </row>
    <row r="10" spans="1:7" ht="12.75">
      <c r="A10" t="s">
        <v>18</v>
      </c>
      <c r="B10" s="49">
        <v>-0.0703948</v>
      </c>
      <c r="C10" s="49">
        <v>0.3381826</v>
      </c>
      <c r="D10" s="49">
        <v>-0.3617236</v>
      </c>
      <c r="E10" s="49">
        <v>0.7749717</v>
      </c>
      <c r="F10" s="49">
        <v>1.501967</v>
      </c>
      <c r="G10" s="49">
        <v>0.3712675</v>
      </c>
    </row>
    <row r="11" spans="1:7" ht="12.75">
      <c r="A11" t="s">
        <v>19</v>
      </c>
      <c r="B11" s="49">
        <v>2.50272</v>
      </c>
      <c r="C11" s="49">
        <v>1.073811</v>
      </c>
      <c r="D11" s="49">
        <v>0.09974847</v>
      </c>
      <c r="E11" s="49">
        <v>-1.288994</v>
      </c>
      <c r="F11" s="49">
        <v>11.90209</v>
      </c>
      <c r="G11" s="49">
        <v>1.922578</v>
      </c>
    </row>
    <row r="12" spans="1:7" ht="12.75">
      <c r="A12" t="s">
        <v>20</v>
      </c>
      <c r="B12" s="49">
        <v>0.1919394</v>
      </c>
      <c r="C12" s="49">
        <v>0.04199732</v>
      </c>
      <c r="D12" s="49">
        <v>0.07697151</v>
      </c>
      <c r="E12" s="49">
        <v>0.4645138</v>
      </c>
      <c r="F12" s="49">
        <v>-0.2361347</v>
      </c>
      <c r="G12" s="49">
        <v>0.1366767</v>
      </c>
    </row>
    <row r="13" spans="1:7" ht="12.75">
      <c r="A13" t="s">
        <v>21</v>
      </c>
      <c r="B13" s="49">
        <v>0.04455675</v>
      </c>
      <c r="C13" s="49">
        <v>-0.1449566</v>
      </c>
      <c r="D13" s="49">
        <v>0.09780193</v>
      </c>
      <c r="E13" s="49">
        <v>-0.0338214</v>
      </c>
      <c r="F13" s="49">
        <v>-0.09667359</v>
      </c>
      <c r="G13" s="49">
        <v>-0.02594166</v>
      </c>
    </row>
    <row r="14" spans="1:7" ht="12.75">
      <c r="A14" t="s">
        <v>22</v>
      </c>
      <c r="B14" s="49">
        <v>-0.03525074</v>
      </c>
      <c r="C14" s="49">
        <v>-0.0535802</v>
      </c>
      <c r="D14" s="49">
        <v>-0.04226391</v>
      </c>
      <c r="E14" s="49">
        <v>-0.1140408</v>
      </c>
      <c r="F14" s="49">
        <v>0.008467065</v>
      </c>
      <c r="G14" s="49">
        <v>-0.05448529</v>
      </c>
    </row>
    <row r="15" spans="1:7" ht="12.75">
      <c r="A15" t="s">
        <v>23</v>
      </c>
      <c r="B15" s="49">
        <v>-0.3851412</v>
      </c>
      <c r="C15" s="49">
        <v>-0.06880695</v>
      </c>
      <c r="D15" s="49">
        <v>0.09552729</v>
      </c>
      <c r="E15" s="49">
        <v>-0.02092484</v>
      </c>
      <c r="F15" s="49">
        <v>-0.3375353</v>
      </c>
      <c r="G15" s="49">
        <v>-0.09928939</v>
      </c>
    </row>
    <row r="16" spans="1:7" ht="12.75">
      <c r="A16" t="s">
        <v>24</v>
      </c>
      <c r="B16" s="49">
        <v>-0.001207572</v>
      </c>
      <c r="C16" s="49">
        <v>0.0129633</v>
      </c>
      <c r="D16" s="49">
        <v>-0.02394714</v>
      </c>
      <c r="E16" s="49">
        <v>0.04351608</v>
      </c>
      <c r="F16" s="49">
        <v>-0.007477151</v>
      </c>
      <c r="G16" s="49">
        <v>0.006658868</v>
      </c>
    </row>
    <row r="17" spans="1:7" ht="12.75">
      <c r="A17" t="s">
        <v>25</v>
      </c>
      <c r="B17" s="49">
        <v>0.007318678</v>
      </c>
      <c r="C17" s="49">
        <v>-0.01154734</v>
      </c>
      <c r="D17" s="49">
        <v>-0.01358445</v>
      </c>
      <c r="E17" s="49">
        <v>-0.02155387</v>
      </c>
      <c r="F17" s="49">
        <v>-0.01259395</v>
      </c>
      <c r="G17" s="49">
        <v>-0.01186281</v>
      </c>
    </row>
    <row r="18" spans="1:7" ht="12.75">
      <c r="A18" t="s">
        <v>26</v>
      </c>
      <c r="B18" s="49">
        <v>-0.0006888831</v>
      </c>
      <c r="C18" s="49">
        <v>0.02545514</v>
      </c>
      <c r="D18" s="49">
        <v>0.01928739</v>
      </c>
      <c r="E18" s="49">
        <v>0.006337273</v>
      </c>
      <c r="F18" s="49">
        <v>-0.04396819</v>
      </c>
      <c r="G18" s="49">
        <v>0.006319309</v>
      </c>
    </row>
    <row r="19" spans="1:7" ht="12.75">
      <c r="A19" t="s">
        <v>27</v>
      </c>
      <c r="B19" s="49">
        <v>-0.2166011</v>
      </c>
      <c r="C19" s="49">
        <v>-0.22176</v>
      </c>
      <c r="D19" s="49">
        <v>-0.2270104</v>
      </c>
      <c r="E19" s="49">
        <v>-0.2029982</v>
      </c>
      <c r="F19" s="49">
        <v>-0.1708423</v>
      </c>
      <c r="G19" s="49">
        <v>-0.2109616</v>
      </c>
    </row>
    <row r="20" spans="1:7" ht="12.75">
      <c r="A20" t="s">
        <v>28</v>
      </c>
      <c r="B20" s="49">
        <v>0.001692475</v>
      </c>
      <c r="C20" s="49">
        <v>0.001343826</v>
      </c>
      <c r="D20" s="49">
        <v>0.00211186</v>
      </c>
      <c r="E20" s="49">
        <v>-0.002779417</v>
      </c>
      <c r="F20" s="49">
        <v>-0.003762603</v>
      </c>
      <c r="G20" s="49">
        <v>-9.563006E-05</v>
      </c>
    </row>
    <row r="21" spans="1:7" ht="12.75">
      <c r="A21" t="s">
        <v>29</v>
      </c>
      <c r="B21" s="49">
        <v>-208.1845</v>
      </c>
      <c r="C21" s="49">
        <v>52.10958</v>
      </c>
      <c r="D21" s="49">
        <v>150.4202</v>
      </c>
      <c r="E21" s="49">
        <v>9.934883</v>
      </c>
      <c r="F21" s="49">
        <v>-157.7728</v>
      </c>
      <c r="G21" s="49">
        <v>0.001306804</v>
      </c>
    </row>
    <row r="22" spans="1:7" ht="12.75">
      <c r="A22" t="s">
        <v>30</v>
      </c>
      <c r="B22" s="49">
        <v>106.7941</v>
      </c>
      <c r="C22" s="49">
        <v>-21.05168</v>
      </c>
      <c r="D22" s="49">
        <v>-36.08839</v>
      </c>
      <c r="E22" s="49">
        <v>-15.73279</v>
      </c>
      <c r="F22" s="49">
        <v>15.39924</v>
      </c>
      <c r="G22" s="49">
        <v>0</v>
      </c>
    </row>
    <row r="23" spans="1:7" ht="12.75">
      <c r="A23" t="s">
        <v>31</v>
      </c>
      <c r="B23" s="49">
        <v>-0.6027985</v>
      </c>
      <c r="C23" s="49">
        <v>0.6220458</v>
      </c>
      <c r="D23" s="49">
        <v>-1.227346</v>
      </c>
      <c r="E23" s="49">
        <v>0.1440426</v>
      </c>
      <c r="F23" s="49">
        <v>5.429171</v>
      </c>
      <c r="G23" s="49">
        <v>0.5267312</v>
      </c>
    </row>
    <row r="24" spans="1:7" ht="12.75">
      <c r="A24" t="s">
        <v>32</v>
      </c>
      <c r="B24" s="49">
        <v>1.64132</v>
      </c>
      <c r="C24" s="49">
        <v>-0.9499217</v>
      </c>
      <c r="D24" s="49">
        <v>0.8087762</v>
      </c>
      <c r="E24" s="49">
        <v>1.048156</v>
      </c>
      <c r="F24" s="49">
        <v>0.5224593</v>
      </c>
      <c r="G24" s="49">
        <v>0.525426</v>
      </c>
    </row>
    <row r="25" spans="1:7" ht="12.75">
      <c r="A25" t="s">
        <v>33</v>
      </c>
      <c r="B25" s="49">
        <v>-0.2158973</v>
      </c>
      <c r="C25" s="49">
        <v>0.4315911</v>
      </c>
      <c r="D25" s="49">
        <v>0.06852376</v>
      </c>
      <c r="E25" s="49">
        <v>0.9464708</v>
      </c>
      <c r="F25" s="49">
        <v>-1.882535</v>
      </c>
      <c r="G25" s="49">
        <v>0.0656723</v>
      </c>
    </row>
    <row r="26" spans="1:7" ht="12.75">
      <c r="A26" t="s">
        <v>34</v>
      </c>
      <c r="B26" s="49">
        <v>0.7501402</v>
      </c>
      <c r="C26" s="49">
        <v>0.7387706</v>
      </c>
      <c r="D26" s="49">
        <v>0.7625856</v>
      </c>
      <c r="E26" s="49">
        <v>0.2689437</v>
      </c>
      <c r="F26" s="49">
        <v>3.120428</v>
      </c>
      <c r="G26" s="49">
        <v>0.9510583</v>
      </c>
    </row>
    <row r="27" spans="1:7" ht="12.75">
      <c r="A27" t="s">
        <v>35</v>
      </c>
      <c r="B27" s="49">
        <v>-0.1611457</v>
      </c>
      <c r="C27" s="49">
        <v>0.1989422</v>
      </c>
      <c r="D27" s="49">
        <v>0.0589504</v>
      </c>
      <c r="E27" s="49">
        <v>-0.06114743</v>
      </c>
      <c r="F27" s="49">
        <v>0.1417615</v>
      </c>
      <c r="G27" s="49">
        <v>0.04297433</v>
      </c>
    </row>
    <row r="28" spans="1:7" ht="12.75">
      <c r="A28" t="s">
        <v>36</v>
      </c>
      <c r="B28" s="49">
        <v>0.1288305</v>
      </c>
      <c r="C28" s="49">
        <v>-0.132411</v>
      </c>
      <c r="D28" s="49">
        <v>0.2312522</v>
      </c>
      <c r="E28" s="49">
        <v>0.09822863</v>
      </c>
      <c r="F28" s="49">
        <v>0.04722335</v>
      </c>
      <c r="G28" s="49">
        <v>0.07238491</v>
      </c>
    </row>
    <row r="29" spans="1:7" ht="12.75">
      <c r="A29" t="s">
        <v>37</v>
      </c>
      <c r="B29" s="49">
        <v>0.05896241</v>
      </c>
      <c r="C29" s="49">
        <v>0.1116677</v>
      </c>
      <c r="D29" s="49">
        <v>0.04583416</v>
      </c>
      <c r="E29" s="49">
        <v>0.1116433</v>
      </c>
      <c r="F29" s="49">
        <v>0.06896491</v>
      </c>
      <c r="G29" s="49">
        <v>0.08249889</v>
      </c>
    </row>
    <row r="30" spans="1:7" ht="12.75">
      <c r="A30" t="s">
        <v>38</v>
      </c>
      <c r="B30" s="49">
        <v>0.08799729</v>
      </c>
      <c r="C30" s="49">
        <v>0.1195648</v>
      </c>
      <c r="D30" s="49">
        <v>0.03230405</v>
      </c>
      <c r="E30" s="49">
        <v>-0.01387592</v>
      </c>
      <c r="F30" s="49">
        <v>0.2774738</v>
      </c>
      <c r="G30" s="49">
        <v>0.08294913</v>
      </c>
    </row>
    <row r="31" spans="1:7" ht="12.75">
      <c r="A31" t="s">
        <v>39</v>
      </c>
      <c r="B31" s="49">
        <v>-0.01201843</v>
      </c>
      <c r="C31" s="49">
        <v>0.04646244</v>
      </c>
      <c r="D31" s="49">
        <v>-0.009926037</v>
      </c>
      <c r="E31" s="49">
        <v>0.03624957</v>
      </c>
      <c r="F31" s="49">
        <v>0.01066125</v>
      </c>
      <c r="G31" s="49">
        <v>0.0172029</v>
      </c>
    </row>
    <row r="32" spans="1:7" ht="12.75">
      <c r="A32" t="s">
        <v>40</v>
      </c>
      <c r="B32" s="49">
        <v>0.01341549</v>
      </c>
      <c r="C32" s="49">
        <v>0.003274303</v>
      </c>
      <c r="D32" s="49">
        <v>0.03313117</v>
      </c>
      <c r="E32" s="49">
        <v>0.007973698</v>
      </c>
      <c r="F32" s="49">
        <v>0.0001720391</v>
      </c>
      <c r="G32" s="49">
        <v>0.01264312</v>
      </c>
    </row>
    <row r="33" spans="1:7" ht="12.75">
      <c r="A33" t="s">
        <v>41</v>
      </c>
      <c r="B33" s="49">
        <v>0.1073167</v>
      </c>
      <c r="C33" s="49">
        <v>0.04798823</v>
      </c>
      <c r="D33" s="49">
        <v>0.009847151</v>
      </c>
      <c r="E33" s="49">
        <v>0.03652685</v>
      </c>
      <c r="F33" s="49">
        <v>0.04896413</v>
      </c>
      <c r="G33" s="49">
        <v>0.04474597</v>
      </c>
    </row>
    <row r="34" spans="1:7" ht="12.75">
      <c r="A34" t="s">
        <v>42</v>
      </c>
      <c r="B34" s="49">
        <v>-0.02040971</v>
      </c>
      <c r="C34" s="49">
        <v>0.0002688514</v>
      </c>
      <c r="D34" s="49">
        <v>-0.001079079</v>
      </c>
      <c r="E34" s="49">
        <v>-0.005842531</v>
      </c>
      <c r="F34" s="49">
        <v>-0.03092771</v>
      </c>
      <c r="G34" s="49">
        <v>-0.008688099</v>
      </c>
    </row>
    <row r="35" spans="1:7" ht="12.75">
      <c r="A35" t="s">
        <v>43</v>
      </c>
      <c r="B35" s="49">
        <v>-0.004220205</v>
      </c>
      <c r="C35" s="49">
        <v>-0.002316001</v>
      </c>
      <c r="D35" s="49">
        <v>-0.0004197243</v>
      </c>
      <c r="E35" s="49">
        <v>0.002066612</v>
      </c>
      <c r="F35" s="49">
        <v>-0.002432965</v>
      </c>
      <c r="G35" s="49">
        <v>-0.00109481</v>
      </c>
    </row>
    <row r="36" spans="1:6" ht="12.75">
      <c r="A36" t="s">
        <v>44</v>
      </c>
      <c r="B36" s="49">
        <v>19.55261</v>
      </c>
      <c r="C36" s="49">
        <v>19.55261</v>
      </c>
      <c r="D36" s="49">
        <v>19.56482</v>
      </c>
      <c r="E36" s="49">
        <v>19.56787</v>
      </c>
      <c r="F36" s="49">
        <v>19.58008</v>
      </c>
    </row>
    <row r="37" spans="1:6" ht="12.75">
      <c r="A37" t="s">
        <v>45</v>
      </c>
      <c r="B37" s="49">
        <v>-0.3423055</v>
      </c>
      <c r="C37" s="49">
        <v>-0.3224691</v>
      </c>
      <c r="D37" s="49">
        <v>-0.3148397</v>
      </c>
      <c r="E37" s="49">
        <v>-0.3097534</v>
      </c>
      <c r="F37" s="49">
        <v>-0.306193</v>
      </c>
    </row>
    <row r="38" spans="1:7" ht="12.75">
      <c r="A38" t="s">
        <v>55</v>
      </c>
      <c r="B38" s="49">
        <v>0</v>
      </c>
      <c r="C38" s="49">
        <v>6.681418E-05</v>
      </c>
      <c r="D38" s="49">
        <v>2.077597E-05</v>
      </c>
      <c r="E38" s="49">
        <v>6.501209E-05</v>
      </c>
      <c r="F38" s="49">
        <v>-0.0002610043</v>
      </c>
      <c r="G38" s="49">
        <v>0.0001492636</v>
      </c>
    </row>
    <row r="39" spans="1:7" ht="12.75">
      <c r="A39" t="s">
        <v>56</v>
      </c>
      <c r="B39" s="49">
        <v>0.0003539879</v>
      </c>
      <c r="C39" s="49">
        <v>-8.844563E-05</v>
      </c>
      <c r="D39" s="49">
        <v>-0.0002556394</v>
      </c>
      <c r="E39" s="49">
        <v>-1.678702E-05</v>
      </c>
      <c r="F39" s="49">
        <v>0.0002686157</v>
      </c>
      <c r="G39" s="49">
        <v>0.0004588197</v>
      </c>
    </row>
    <row r="40" spans="2:5" ht="12.75">
      <c r="B40" t="s">
        <v>46</v>
      </c>
      <c r="C40" t="s">
        <v>47</v>
      </c>
      <c r="D40" t="s">
        <v>48</v>
      </c>
      <c r="E40">
        <v>3.115755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-6.947761036311116E-06</v>
      </c>
      <c r="C50">
        <f>-0.017/(C7*C7+C22*C22)*(C21*C22+C6*C7)</f>
        <v>6.681419091191754E-05</v>
      </c>
      <c r="D50">
        <f>-0.017/(D7*D7+D22*D22)*(D21*D22+D6*D7)</f>
        <v>2.077596030278382E-05</v>
      </c>
      <c r="E50">
        <f>-0.017/(E7*E7+E22*E22)*(E21*E22+E6*E7)</f>
        <v>6.501208966437812E-05</v>
      </c>
      <c r="F50">
        <f>-0.017/(F7*F7+F22*F22)*(F21*F22+F6*F7)</f>
        <v>-0.0002610043622569946</v>
      </c>
      <c r="G50">
        <f>(B50*B$4+C50*C$4+D50*D$4+E50*E$4+F50*F$4)/SUM(B$4:F$4)</f>
        <v>8.674813805172575E-07</v>
      </c>
    </row>
    <row r="51" spans="1:7" ht="12.75">
      <c r="A51" t="s">
        <v>59</v>
      </c>
      <c r="B51">
        <f>-0.017/(B7*B7+B22*B22)*(B21*B7-B6*B22)</f>
        <v>0.0003539878479886888</v>
      </c>
      <c r="C51">
        <f>-0.017/(C7*C7+C22*C22)*(C21*C7-C6*C22)</f>
        <v>-8.844563090334635E-05</v>
      </c>
      <c r="D51">
        <f>-0.017/(D7*D7+D22*D22)*(D21*D7-D6*D22)</f>
        <v>-0.00025563936290419687</v>
      </c>
      <c r="E51">
        <f>-0.017/(E7*E7+E22*E22)*(E21*E7-E6*E22)</f>
        <v>-1.6787018944584915E-05</v>
      </c>
      <c r="F51">
        <f>-0.017/(F7*F7+F22*F22)*(F21*F7-F6*F22)</f>
        <v>0.00026861568688154425</v>
      </c>
      <c r="G51">
        <f>(B51*B$4+C51*C$4+D51*D$4+E51*E$4+F51*F$4)/SUM(B$4:F$4)</f>
        <v>1.4074413440701647E-07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10000.022954386071</v>
      </c>
      <c r="C62">
        <f>C7+(2/0.017)*(C8*C50-C23*C51)</f>
        <v>10000.00063716564</v>
      </c>
      <c r="D62">
        <f>D7+(2/0.017)*(D8*D50-D23*D51)</f>
        <v>9999.965762857557</v>
      </c>
      <c r="E62">
        <f>E7+(2/0.017)*(E8*E50-E23*E51)</f>
        <v>9999.992623550766</v>
      </c>
      <c r="F62">
        <f>F7+(2/0.017)*(F8*F50-F23*F51)</f>
        <v>9999.941477088325</v>
      </c>
    </row>
    <row r="63" spans="1:6" ht="12.75">
      <c r="A63" t="s">
        <v>67</v>
      </c>
      <c r="B63">
        <f>B8+(3/0.017)*(B9*B50-B24*B51)</f>
        <v>2.526720165646825</v>
      </c>
      <c r="C63">
        <f>C8+(3/0.017)*(C9*C50-C24*C51)</f>
        <v>-0.7555010947243217</v>
      </c>
      <c r="D63">
        <f>D8+(3/0.017)*(D9*D50-D24*D51)</f>
        <v>1.1330259543560042</v>
      </c>
      <c r="E63">
        <f>E8+(3/0.017)*(E9*E50-E24*E51)</f>
        <v>-0.9944225432430994</v>
      </c>
      <c r="F63">
        <f>F8+(3/0.017)*(F9*F50-F24*F51)</f>
        <v>-3.6659610581824342</v>
      </c>
    </row>
    <row r="64" spans="1:6" ht="12.75">
      <c r="A64" t="s">
        <v>68</v>
      </c>
      <c r="B64">
        <f>B9+(4/0.017)*(B10*B50-B25*B51)</f>
        <v>0.4472131369087452</v>
      </c>
      <c r="C64">
        <f>C9+(4/0.017)*(C10*C50-C25*C51)</f>
        <v>0.15868559268970772</v>
      </c>
      <c r="D64">
        <f>D9+(4/0.017)*(D10*D50-D25*D51)</f>
        <v>0.5199729623990635</v>
      </c>
      <c r="E64">
        <f>E9+(4/0.017)*(E10*E50-E25*E51)</f>
        <v>0.3729088653877299</v>
      </c>
      <c r="F64">
        <f>F9+(4/0.017)*(F10*F50-F25*F51)</f>
        <v>-0.8506627251441184</v>
      </c>
    </row>
    <row r="65" spans="1:6" ht="12.75">
      <c r="A65" t="s">
        <v>69</v>
      </c>
      <c r="B65">
        <f>B10+(5/0.017)*(B11*B50-B26*B51)</f>
        <v>-0.1536091575260592</v>
      </c>
      <c r="C65">
        <f>C10+(5/0.017)*(C11*C50-C26*C51)</f>
        <v>0.37850226028445905</v>
      </c>
      <c r="D65">
        <f>D10+(5/0.017)*(D11*D50-D26*D51)</f>
        <v>-0.30377675670679466</v>
      </c>
      <c r="E65">
        <f>E10+(5/0.017)*(E11*E50-E26*E51)</f>
        <v>0.7516524557300239</v>
      </c>
      <c r="F65">
        <f>F10+(5/0.017)*(F11*F50-F26*F51)</f>
        <v>0.3417630821883071</v>
      </c>
    </row>
    <row r="66" spans="1:6" ht="12.75">
      <c r="A66" t="s">
        <v>70</v>
      </c>
      <c r="B66">
        <f>B11+(6/0.017)*(B12*B50-B27*B51)</f>
        <v>2.5223823778132863</v>
      </c>
      <c r="C66">
        <f>C11+(6/0.017)*(C12*C50-C27*C51)</f>
        <v>1.081011559534789</v>
      </c>
      <c r="D66">
        <f>D11+(6/0.017)*(D12*D50-D27*D51)</f>
        <v>0.1056317169653481</v>
      </c>
      <c r="E66">
        <f>E11+(6/0.017)*(E12*E50-E27*E51)</f>
        <v>-1.27869781302937</v>
      </c>
      <c r="F66">
        <f>F11+(6/0.017)*(F12*F50-F27*F51)</f>
        <v>11.910402761441548</v>
      </c>
    </row>
    <row r="67" spans="1:6" ht="12.75">
      <c r="A67" t="s">
        <v>71</v>
      </c>
      <c r="B67">
        <f>B12+(7/0.017)*(B13*B50-B28*B51)</f>
        <v>0.17303363484041</v>
      </c>
      <c r="C67">
        <f>C12+(7/0.017)*(C13*C50-C28*C51)</f>
        <v>0.033187065490635395</v>
      </c>
      <c r="D67">
        <f>D12+(7/0.017)*(D13*D50-D28*D51)</f>
        <v>0.10215054874434512</v>
      </c>
      <c r="E67">
        <f>E12+(7/0.017)*(E13*E50-E28*E51)</f>
        <v>0.46428739775784417</v>
      </c>
      <c r="F67">
        <f>F12+(7/0.017)*(F13*F50-F28*F51)</f>
        <v>-0.23096816630849257</v>
      </c>
    </row>
    <row r="68" spans="1:6" ht="12.75">
      <c r="A68" t="s">
        <v>72</v>
      </c>
      <c r="B68">
        <f>B13+(8/0.017)*(B14*B50-B29*B51)</f>
        <v>0.03484989686576301</v>
      </c>
      <c r="C68">
        <f>C13+(8/0.017)*(C14*C50-C29*C51)</f>
        <v>-0.14199349295711675</v>
      </c>
      <c r="D68">
        <f>D13+(8/0.017)*(D14*D50-D29*D51)</f>
        <v>0.10290260865658757</v>
      </c>
      <c r="E68">
        <f>E13+(8/0.017)*(E14*E50-E29*E51)</f>
        <v>-0.03642839883428774</v>
      </c>
      <c r="F68">
        <f>F13+(8/0.017)*(F14*F50-F29*F51)</f>
        <v>-0.10643123591571171</v>
      </c>
    </row>
    <row r="69" spans="1:6" ht="12.75">
      <c r="A69" t="s">
        <v>73</v>
      </c>
      <c r="B69">
        <f>B14+(9/0.017)*(B15*B50-B30*B51)</f>
        <v>-0.05032526474340507</v>
      </c>
      <c r="C69">
        <f>C14+(9/0.017)*(C15*C50-C30*C51)</f>
        <v>-0.05041553345363583</v>
      </c>
      <c r="D69">
        <f>D14+(9/0.017)*(D15*D50-D30*D51)</f>
        <v>-0.03684122049912467</v>
      </c>
      <c r="E69">
        <f>E14+(9/0.017)*(E15*E50-E30*E51)</f>
        <v>-0.11488431330328569</v>
      </c>
      <c r="F69">
        <f>F14+(9/0.017)*(F15*F50-F30*F51)</f>
        <v>0.015648202237283526</v>
      </c>
    </row>
    <row r="70" spans="1:6" ht="12.75">
      <c r="A70" t="s">
        <v>74</v>
      </c>
      <c r="B70">
        <f>B15+(10/0.017)*(B16*B50-B31*B51)</f>
        <v>-0.3826336893567101</v>
      </c>
      <c r="C70">
        <f>C15+(10/0.017)*(C16*C50-C31*C51)</f>
        <v>-0.06588016634108393</v>
      </c>
      <c r="D70">
        <f>D15+(10/0.017)*(D16*D50-D31*D51)</f>
        <v>0.09374198964420666</v>
      </c>
      <c r="E70">
        <f>E15+(10/0.017)*(E16*E50-E31*E51)</f>
        <v>-0.018902726168749818</v>
      </c>
      <c r="F70">
        <f>F15+(10/0.017)*(F16*F50-F31*F51)</f>
        <v>-0.33807189409618327</v>
      </c>
    </row>
    <row r="71" spans="1:6" ht="12.75">
      <c r="A71" t="s">
        <v>75</v>
      </c>
      <c r="B71">
        <f>B16+(11/0.017)*(B17*B50-B32*B51)</f>
        <v>-0.004313304792191429</v>
      </c>
      <c r="C71">
        <f>C16+(11/0.017)*(C17*C50-C32*C51)</f>
        <v>0.012651463986382817</v>
      </c>
      <c r="D71">
        <f>D16+(11/0.017)*(D17*D50-D32*D51)</f>
        <v>-0.018649409813618213</v>
      </c>
      <c r="E71">
        <f>E16+(11/0.017)*(E17*E50-E32*E51)</f>
        <v>0.04269599278786062</v>
      </c>
      <c r="F71">
        <f>F16+(11/0.017)*(F17*F50-F32*F51)</f>
        <v>-0.005380121684863268</v>
      </c>
    </row>
    <row r="72" spans="1:6" ht="12.75">
      <c r="A72" t="s">
        <v>76</v>
      </c>
      <c r="B72">
        <f>B17+(12/0.017)*(B18*B50-B33*B51)</f>
        <v>-0.019493572464296685</v>
      </c>
      <c r="C72">
        <f>C17+(12/0.017)*(C18*C50-C33*C51)</f>
        <v>-0.007350789038634484</v>
      </c>
      <c r="D72">
        <f>D17+(12/0.017)*(D18*D50-D33*D51)</f>
        <v>-0.011524661677379481</v>
      </c>
      <c r="E72">
        <f>E17+(12/0.017)*(E18*E50-E33*E51)</f>
        <v>-0.020830216152866125</v>
      </c>
      <c r="F72">
        <f>F17+(12/0.017)*(F18*F50-F33*F51)</f>
        <v>-0.013777463427267902</v>
      </c>
    </row>
    <row r="73" spans="1:6" ht="12.75">
      <c r="A73" t="s">
        <v>77</v>
      </c>
      <c r="B73">
        <f>B18+(13/0.017)*(B19*B50-B34*B51)</f>
        <v>0.0059867560795105615</v>
      </c>
      <c r="C73">
        <f>C18+(13/0.017)*(C19*C50-C34*C51)</f>
        <v>0.014142894636226495</v>
      </c>
      <c r="D73">
        <f>D18+(13/0.017)*(D19*D50-D34*D51)</f>
        <v>0.015469814491268776</v>
      </c>
      <c r="E73">
        <f>E18+(13/0.017)*(E19*E50-E34*E51)</f>
        <v>-0.003829809715467818</v>
      </c>
      <c r="F73">
        <f>F18+(13/0.017)*(F19*F50-F34*F51)</f>
        <v>-0.0035165842880330797</v>
      </c>
    </row>
    <row r="74" spans="1:6" ht="12.75">
      <c r="A74" t="s">
        <v>78</v>
      </c>
      <c r="B74">
        <f>B19+(14/0.017)*(B20*B50-B35*B51)</f>
        <v>-0.2153805121624555</v>
      </c>
      <c r="C74">
        <f>C19+(14/0.017)*(C20*C50-C35*C51)</f>
        <v>-0.22185474995987173</v>
      </c>
      <c r="D74">
        <f>D19+(14/0.017)*(D20*D50-D35*D51)</f>
        <v>-0.22706262999198312</v>
      </c>
      <c r="E74">
        <f>E19+(14/0.017)*(E20*E50-E35*E51)</f>
        <v>-0.20311843813729</v>
      </c>
      <c r="F74">
        <f>F19+(14/0.017)*(F20*F50-F35*F51)</f>
        <v>-0.1694953448791147</v>
      </c>
    </row>
    <row r="75" spans="1:6" ht="12.75">
      <c r="A75" t="s">
        <v>79</v>
      </c>
      <c r="B75" s="49">
        <f>B20</f>
        <v>0.001692475</v>
      </c>
      <c r="C75" s="49">
        <f>C20</f>
        <v>0.001343826</v>
      </c>
      <c r="D75" s="49">
        <f>D20</f>
        <v>0.00211186</v>
      </c>
      <c r="E75" s="49">
        <f>E20</f>
        <v>-0.002779417</v>
      </c>
      <c r="F75" s="49">
        <f>F20</f>
        <v>-0.003762603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106.90411143539426</v>
      </c>
      <c r="C82">
        <f>C22+(2/0.017)*(C8*C51+C23*C50)</f>
        <v>-21.03906570613943</v>
      </c>
      <c r="D82">
        <f>D22+(2/0.017)*(D8*D51+D23*D50)</f>
        <v>-36.124311514736696</v>
      </c>
      <c r="E82">
        <f>E22+(2/0.017)*(E8*E51+E23*E50)</f>
        <v>-15.729710136252812</v>
      </c>
      <c r="F82">
        <f>F22+(2/0.017)*(F8*F51+F23*F50)</f>
        <v>15.1161841204485</v>
      </c>
    </row>
    <row r="83" spans="1:6" ht="12.75">
      <c r="A83" t="s">
        <v>82</v>
      </c>
      <c r="B83">
        <f>B23+(3/0.017)*(B9*B51+B24*B50)</f>
        <v>-0.5780046922287574</v>
      </c>
      <c r="C83">
        <f>C23+(3/0.017)*(C9*C51+C24*C50)</f>
        <v>0.6085919160603346</v>
      </c>
      <c r="D83">
        <f>D23+(3/0.017)*(D9*D51+D24*D50)</f>
        <v>-1.2477320265261918</v>
      </c>
      <c r="E83">
        <f>E23+(3/0.017)*(E9*E51+E24*E50)</f>
        <v>0.1550092846639691</v>
      </c>
      <c r="F83">
        <f>F23+(3/0.017)*(F9*F51+F24*F50)</f>
        <v>5.363515268546326</v>
      </c>
    </row>
    <row r="84" spans="1:6" ht="12.75">
      <c r="A84" t="s">
        <v>83</v>
      </c>
      <c r="B84">
        <f>B24+(4/0.017)*(B10*B51+B25*B50)</f>
        <v>1.6358096703734566</v>
      </c>
      <c r="C84">
        <f>C24+(4/0.017)*(C10*C51+C25*C50)</f>
        <v>-0.9501744913567646</v>
      </c>
      <c r="D84">
        <f>D24+(4/0.017)*(D10*D51+D25*D50)</f>
        <v>0.8308690088397576</v>
      </c>
      <c r="E84">
        <f>E24+(4/0.017)*(E10*E51+E25*E50)</f>
        <v>1.0595730776246821</v>
      </c>
      <c r="F84">
        <f>F24+(4/0.017)*(F10*F51+F25*F50)</f>
        <v>0.7330008869364432</v>
      </c>
    </row>
    <row r="85" spans="1:6" ht="12.75">
      <c r="A85" t="s">
        <v>84</v>
      </c>
      <c r="B85">
        <f>B25+(5/0.017)*(B11*B51+B26*B50)</f>
        <v>0.04313819178380021</v>
      </c>
      <c r="C85">
        <f>C25+(5/0.017)*(C11*C51+C26*C50)</f>
        <v>0.4181753554536937</v>
      </c>
      <c r="D85">
        <f>D25+(5/0.017)*(D11*D51+D26*D50)</f>
        <v>0.0656837049504724</v>
      </c>
      <c r="E85">
        <f>E25+(5/0.017)*(E11*E51+E26*E50)</f>
        <v>0.9579775525401546</v>
      </c>
      <c r="F85">
        <f>F25+(5/0.017)*(F11*F51+F26*F50)</f>
        <v>-1.1817577174802678</v>
      </c>
    </row>
    <row r="86" spans="1:6" ht="12.75">
      <c r="A86" t="s">
        <v>85</v>
      </c>
      <c r="B86">
        <f>B26+(6/0.017)*(B12*B51+B27*B50)</f>
        <v>0.7745156648114833</v>
      </c>
      <c r="C86">
        <f>C26+(6/0.017)*(C12*C51+C27*C50)</f>
        <v>0.7421509585885603</v>
      </c>
      <c r="D86">
        <f>D26+(6/0.017)*(D12*D51+D27*D50)</f>
        <v>0.7560730600207267</v>
      </c>
      <c r="E86">
        <f>E26+(6/0.017)*(E12*E51+E27*E50)</f>
        <v>0.26478847970734326</v>
      </c>
      <c r="F86">
        <f>F26+(6/0.017)*(F12*F51+F27*F50)</f>
        <v>3.0849821689868837</v>
      </c>
    </row>
    <row r="87" spans="1:6" ht="12.75">
      <c r="A87" t="s">
        <v>86</v>
      </c>
      <c r="B87">
        <f>B27+(7/0.017)*(B13*B51+B28*B50)</f>
        <v>-0.15501968519860174</v>
      </c>
      <c r="C87">
        <f>C27+(7/0.017)*(C13*C51+C28*C50)</f>
        <v>0.20057848875025663</v>
      </c>
      <c r="D87">
        <f>D27+(7/0.017)*(D13*D51+D28*D50)</f>
        <v>0.050633767303406706</v>
      </c>
      <c r="E87">
        <f>E27+(7/0.017)*(E13*E51+E28*E50)</f>
        <v>-0.05828409688906413</v>
      </c>
      <c r="F87">
        <f>F27+(7/0.017)*(F13*F51+F28*F50)</f>
        <v>0.12599357047524676</v>
      </c>
    </row>
    <row r="88" spans="1:6" ht="12.75">
      <c r="A88" t="s">
        <v>87</v>
      </c>
      <c r="B88">
        <f>B28+(8/0.017)*(B14*B51+B29*B50)</f>
        <v>0.12276556337533467</v>
      </c>
      <c r="C88">
        <f>C28+(8/0.017)*(C14*C51+C29*C50)</f>
        <v>-0.12666986041438955</v>
      </c>
      <c r="D88">
        <f>D28+(8/0.017)*(D14*D51+D29*D50)</f>
        <v>0.23678470245407612</v>
      </c>
      <c r="E88">
        <f>E28+(8/0.017)*(E14*E51+E29*E50)</f>
        <v>0.10254513320003891</v>
      </c>
      <c r="F88">
        <f>F28+(8/0.017)*(F14*F51+F29*F50)</f>
        <v>0.0398229942956163</v>
      </c>
    </row>
    <row r="89" spans="1:6" ht="12.75">
      <c r="A89" t="s">
        <v>88</v>
      </c>
      <c r="B89">
        <f>B29+(9/0.017)*(B15*B51+B30*B50)</f>
        <v>-0.013538778136641026</v>
      </c>
      <c r="C89">
        <f>C29+(9/0.017)*(C15*C51+C30*C50)</f>
        <v>0.11911879972302777</v>
      </c>
      <c r="D89">
        <f>D29+(9/0.017)*(D15*D51+D30*D50)</f>
        <v>0.0332609546437466</v>
      </c>
      <c r="E89">
        <f>E29+(9/0.017)*(E15*E51+E30*E50)</f>
        <v>0.11135168048073471</v>
      </c>
      <c r="F89">
        <f>F29+(9/0.017)*(F15*F51+F30*F50)</f>
        <v>-0.017376404000860962</v>
      </c>
    </row>
    <row r="90" spans="1:6" ht="12.75">
      <c r="A90" t="s">
        <v>89</v>
      </c>
      <c r="B90">
        <f>B30+(10/0.017)*(B16*B51+B31*B50)</f>
        <v>0.08779495786241191</v>
      </c>
      <c r="C90">
        <f>C30+(10/0.017)*(C16*C51+C31*C50)</f>
        <v>0.12071644887606127</v>
      </c>
      <c r="D90">
        <f>D30+(10/0.017)*(D16*D51+D31*D50)</f>
        <v>0.03578381980135391</v>
      </c>
      <c r="E90">
        <f>E30+(10/0.017)*(E16*E51+E31*E50)</f>
        <v>-0.012919358214246425</v>
      </c>
      <c r="F90">
        <f>F30+(10/0.017)*(F16*F51+F31*F50)</f>
        <v>0.27465549834770914</v>
      </c>
    </row>
    <row r="91" spans="1:6" ht="12.75">
      <c r="A91" t="s">
        <v>90</v>
      </c>
      <c r="B91">
        <f>B31+(11/0.017)*(B17*B51+B32*B50)</f>
        <v>-0.010402390586881851</v>
      </c>
      <c r="C91">
        <f>C31+(11/0.017)*(C17*C51+C32*C50)</f>
        <v>0.04726484579119471</v>
      </c>
      <c r="D91">
        <f>D31+(11/0.017)*(D17*D51+D32*D50)</f>
        <v>-0.007233591577812019</v>
      </c>
      <c r="E91">
        <f>E31+(11/0.017)*(E17*E51+E32*E50)</f>
        <v>0.036819118936874694</v>
      </c>
      <c r="F91">
        <f>F31+(11/0.017)*(F17*F51+F32*F50)</f>
        <v>0.008443238803577266</v>
      </c>
    </row>
    <row r="92" spans="1:6" ht="12.75">
      <c r="A92" t="s">
        <v>91</v>
      </c>
      <c r="B92">
        <f>B32+(12/0.017)*(B18*B51+B33*B50)</f>
        <v>0.012717042682665694</v>
      </c>
      <c r="C92">
        <f>C32+(12/0.017)*(C18*C51+C33*C50)</f>
        <v>0.003948349242620236</v>
      </c>
      <c r="D92">
        <f>D32+(12/0.017)*(D18*D51+D33*D50)</f>
        <v>0.029795147359943583</v>
      </c>
      <c r="E92">
        <f>E32+(12/0.017)*(E18*E51+E33*E50)</f>
        <v>0.009574853006199494</v>
      </c>
      <c r="F92">
        <f>F32+(12/0.017)*(F18*F51+F33*F50)</f>
        <v>-0.017185888251934227</v>
      </c>
    </row>
    <row r="93" spans="1:6" ht="12.75">
      <c r="A93" t="s">
        <v>92</v>
      </c>
      <c r="B93">
        <f>B33+(13/0.017)*(B19*B51+B34*B50)</f>
        <v>0.0487919575794076</v>
      </c>
      <c r="C93">
        <f>C33+(13/0.017)*(C19*C51+C34*C50)</f>
        <v>0.06300068062191788</v>
      </c>
      <c r="D93">
        <f>D33+(13/0.017)*(D19*D51+D34*D50)</f>
        <v>0.05420802609647478</v>
      </c>
      <c r="E93">
        <f>E33+(13/0.017)*(E19*E51+E34*E50)</f>
        <v>0.03884230254343591</v>
      </c>
      <c r="F93">
        <f>F33+(13/0.017)*(F19*F51+F34*F50)</f>
        <v>0.020043982411885507</v>
      </c>
    </row>
    <row r="94" spans="1:6" ht="12.75">
      <c r="A94" t="s">
        <v>93</v>
      </c>
      <c r="B94">
        <f>B34+(14/0.017)*(B20*B51+B35*B50)</f>
        <v>-0.019892174010326787</v>
      </c>
      <c r="C94">
        <f>C34+(14/0.017)*(C20*C51+C35*C50)</f>
        <v>4.353600005604875E-05</v>
      </c>
      <c r="D94">
        <f>D34+(14/0.017)*(D20*D51+D35*D50)</f>
        <v>-0.0015308628873369878</v>
      </c>
      <c r="E94">
        <f>E34+(14/0.017)*(E20*E51+E35*E50)</f>
        <v>-0.005693461560781686</v>
      </c>
      <c r="F94">
        <f>F34+(14/0.017)*(F20*F51+F35*F50)</f>
        <v>-0.031237093291485035</v>
      </c>
    </row>
    <row r="95" spans="1:6" ht="12.75">
      <c r="A95" t="s">
        <v>94</v>
      </c>
      <c r="B95" s="49">
        <f>B35</f>
        <v>-0.004220205</v>
      </c>
      <c r="C95" s="49">
        <f>C35</f>
        <v>-0.002316001</v>
      </c>
      <c r="D95" s="49">
        <f>D35</f>
        <v>-0.0004197243</v>
      </c>
      <c r="E95" s="49">
        <f>E35</f>
        <v>0.002066612</v>
      </c>
      <c r="F95" s="49">
        <f>F35</f>
        <v>-0.002432965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2.5267143657291204</v>
      </c>
      <c r="C103">
        <f>C63*10000/C62</f>
        <v>-0.755501046586391</v>
      </c>
      <c r="D103">
        <f>D63*10000/D62</f>
        <v>1.1330298335263844</v>
      </c>
      <c r="E103">
        <f>E63*10000/E62</f>
        <v>-0.9944232767743812</v>
      </c>
      <c r="F103">
        <f>F63*10000/F62</f>
        <v>-3.665982512579513</v>
      </c>
      <c r="G103">
        <f>AVERAGE(C103:E103)</f>
        <v>-0.2056314966114626</v>
      </c>
      <c r="H103">
        <f>STDEV(C103:E103)</f>
        <v>1.165453377713722</v>
      </c>
      <c r="I103">
        <f>(B103*B4+C103*C4+D103*D4+E103*E4+F103*F4)/SUM(B4:F4)</f>
        <v>-0.27307372480143344</v>
      </c>
      <c r="K103">
        <f>(LN(H103)+LN(H123))/2-LN(K114*K115^3)</f>
        <v>-3.8183796959456062</v>
      </c>
    </row>
    <row r="104" spans="1:11" ht="12.75">
      <c r="A104" t="s">
        <v>68</v>
      </c>
      <c r="B104">
        <f>B64*10000/B62</f>
        <v>0.4472121103608015</v>
      </c>
      <c r="C104">
        <f>C64*10000/C62</f>
        <v>0.15868558257880766</v>
      </c>
      <c r="D104">
        <f>D64*10000/D62</f>
        <v>0.5199747426439966</v>
      </c>
      <c r="E104">
        <f>E64*10000/E62</f>
        <v>0.3729091404622642</v>
      </c>
      <c r="F104">
        <f>F64*10000/F62</f>
        <v>-0.8506677034992062</v>
      </c>
      <c r="G104">
        <f>AVERAGE(C104:E104)</f>
        <v>0.35052315522835614</v>
      </c>
      <c r="H104">
        <f>STDEV(C104:E104)</f>
        <v>0.1816819020880229</v>
      </c>
      <c r="I104">
        <f>(B104*B4+C104*C4+D104*D4+E104*E4+F104*F4)/SUM(B4:F4)</f>
        <v>0.2041153966074635</v>
      </c>
      <c r="K104">
        <f>(LN(H104)+LN(H124))/2-LN(K114*K115^4)</f>
        <v>-4.092210410802632</v>
      </c>
    </row>
    <row r="105" spans="1:11" ht="12.75">
      <c r="A105" t="s">
        <v>69</v>
      </c>
      <c r="B105">
        <f>B65*10000/B62</f>
        <v>-0.15360880492647797</v>
      </c>
      <c r="C105">
        <f>C65*10000/C62</f>
        <v>0.3785022361675971</v>
      </c>
      <c r="D105">
        <f>D65*10000/D62</f>
        <v>-0.3037777967551645</v>
      </c>
      <c r="E105">
        <f>E65*10000/E62</f>
        <v>0.751653010183051</v>
      </c>
      <c r="F105">
        <f>F65*10000/F62</f>
        <v>0.3417650822970796</v>
      </c>
      <c r="G105">
        <f>AVERAGE(C105:E105)</f>
        <v>0.27545914986516123</v>
      </c>
      <c r="H105">
        <f>STDEV(C105:E105)</f>
        <v>0.5352073946467963</v>
      </c>
      <c r="I105">
        <f>(B105*B4+C105*C4+D105*D4+E105*E4+F105*F4)/SUM(B4:F4)</f>
        <v>0.22235838019675158</v>
      </c>
      <c r="K105">
        <f>(LN(H105)+LN(H125))/2-LN(K114*K115^5)</f>
        <v>-3.4083829571972046</v>
      </c>
    </row>
    <row r="106" spans="1:11" ht="12.75">
      <c r="A106" t="s">
        <v>70</v>
      </c>
      <c r="B106">
        <f>B66*10000/B62</f>
        <v>2.522376587852685</v>
      </c>
      <c r="C106">
        <f>C66*10000/C62</f>
        <v>1.081011490656451</v>
      </c>
      <c r="D106">
        <f>D66*10000/D62</f>
        <v>0.10563207861940033</v>
      </c>
      <c r="E106">
        <f>E66*10000/E62</f>
        <v>-1.278698756255016</v>
      </c>
      <c r="F106">
        <f>F66*10000/F62</f>
        <v>11.910472464994356</v>
      </c>
      <c r="G106">
        <f>AVERAGE(C106:E106)</f>
        <v>-0.030685062326388273</v>
      </c>
      <c r="H106">
        <f>STDEV(C106:E106)</f>
        <v>1.1857465515579075</v>
      </c>
      <c r="I106">
        <f>(B106*B4+C106*C4+D106*D4+E106*E4+F106*F4)/SUM(B4:F4)</f>
        <v>1.9323858872909452</v>
      </c>
      <c r="K106">
        <f>(LN(H106)+LN(H126))/2-LN(K114*K115^6)</f>
        <v>-2.6564237370016834</v>
      </c>
    </row>
    <row r="107" spans="1:11" ht="12.75">
      <c r="A107" t="s">
        <v>71</v>
      </c>
      <c r="B107">
        <f>B67*10000/B62</f>
        <v>0.17303323765323597</v>
      </c>
      <c r="C107">
        <f>C67*10000/C62</f>
        <v>0.03318706337606975</v>
      </c>
      <c r="D107">
        <f>D67*10000/D62</f>
        <v>0.10215089847983132</v>
      </c>
      <c r="E107">
        <f>E67*10000/E62</f>
        <v>0.4642877402373387</v>
      </c>
      <c r="F107">
        <f>F67*10000/F62</f>
        <v>-0.23096951800936277</v>
      </c>
      <c r="G107">
        <f>AVERAGE(C107:E107)</f>
        <v>0.19987523403107996</v>
      </c>
      <c r="H107">
        <f>STDEV(C107:E107)</f>
        <v>0.23156960663429219</v>
      </c>
      <c r="I107">
        <f>(B107*B4+C107*C4+D107*D4+E107*E4+F107*F4)/SUM(B4:F4)</f>
        <v>0.13851159784506595</v>
      </c>
      <c r="K107">
        <f>(LN(H107)+LN(H127))/2-LN(K114*K115^7)</f>
        <v>-3.264954461285393</v>
      </c>
    </row>
    <row r="108" spans="1:9" ht="12.75">
      <c r="A108" t="s">
        <v>72</v>
      </c>
      <c r="B108">
        <f>B68*10000/B62</f>
        <v>0.03484981687014791</v>
      </c>
      <c r="C108">
        <f>C68*10000/C62</f>
        <v>-0.14199348390977984</v>
      </c>
      <c r="D108">
        <f>D68*10000/D62</f>
        <v>0.10290296096692081</v>
      </c>
      <c r="E108">
        <f>E68*10000/E62</f>
        <v>-0.03642842570553102</v>
      </c>
      <c r="F108">
        <f>F68*10000/F62</f>
        <v>-0.10643185878593882</v>
      </c>
      <c r="G108">
        <f>AVERAGE(C108:E108)</f>
        <v>-0.025172982882796683</v>
      </c>
      <c r="H108">
        <f>STDEV(C108:E108)</f>
        <v>0.1228355849221373</v>
      </c>
      <c r="I108">
        <f>(B108*B4+C108*C4+D108*D4+E108*E4+F108*F4)/SUM(B4:F4)</f>
        <v>-0.027334270885561174</v>
      </c>
    </row>
    <row r="109" spans="1:9" ht="12.75">
      <c r="A109" t="s">
        <v>73</v>
      </c>
      <c r="B109">
        <f>B69*10000/B62</f>
        <v>-0.05032514922511463</v>
      </c>
      <c r="C109">
        <f>C69*10000/C62</f>
        <v>-0.05041553024133147</v>
      </c>
      <c r="D109">
        <f>D69*10000/D62</f>
        <v>-0.03684134663336792</v>
      </c>
      <c r="E109">
        <f>E69*10000/E62</f>
        <v>-0.11488439804717869</v>
      </c>
      <c r="F109">
        <f>F69*10000/F62</f>
        <v>0.01564829381565521</v>
      </c>
      <c r="G109">
        <f>AVERAGE(C109:E109)</f>
        <v>-0.06738042497395935</v>
      </c>
      <c r="H109">
        <f>STDEV(C109:E109)</f>
        <v>0.04169574568779815</v>
      </c>
      <c r="I109">
        <f>(B109*B4+C109*C4+D109*D4+E109*E4+F109*F4)/SUM(B4:F4)</f>
        <v>-0.05383574268436395</v>
      </c>
    </row>
    <row r="110" spans="1:11" ht="12.75">
      <c r="A110" t="s">
        <v>74</v>
      </c>
      <c r="B110">
        <f>B70*10000/B62</f>
        <v>-0.38263281104658325</v>
      </c>
      <c r="C110">
        <f>C70*10000/C62</f>
        <v>-0.06588016214342636</v>
      </c>
      <c r="D110">
        <f>D70*10000/D62</f>
        <v>0.09374231059109073</v>
      </c>
      <c r="E110">
        <f>E70*10000/E62</f>
        <v>-0.018902740112260098</v>
      </c>
      <c r="F110">
        <f>F70*10000/F62</f>
        <v>-0.3380738726029219</v>
      </c>
      <c r="G110">
        <f>AVERAGE(C110:E110)</f>
        <v>0.002986469445134756</v>
      </c>
      <c r="H110">
        <f>STDEV(C110:E110)</f>
        <v>0.08203161934130078</v>
      </c>
      <c r="I110">
        <f>(B110*B4+C110*C4+D110*D4+E110*E4+F110*F4)/SUM(B4:F4)</f>
        <v>-0.0982389553845871</v>
      </c>
      <c r="K110">
        <f>EXP(AVERAGE(K103:K107))</f>
        <v>0.031806956589437316</v>
      </c>
    </row>
    <row r="111" spans="1:9" ht="12.75">
      <c r="A111" t="s">
        <v>75</v>
      </c>
      <c r="B111">
        <f>B71*10000/B62</f>
        <v>-0.004313294891287811</v>
      </c>
      <c r="C111">
        <f>C71*10000/C62</f>
        <v>0.012651463180275055</v>
      </c>
      <c r="D111">
        <f>D71*10000/D62</f>
        <v>-0.018649473664086848</v>
      </c>
      <c r="E111">
        <f>E71*10000/E62</f>
        <v>0.04269602428236618</v>
      </c>
      <c r="F111">
        <f>F71*10000/F62</f>
        <v>-0.005380153171086152</v>
      </c>
      <c r="G111">
        <f>AVERAGE(C111:E111)</f>
        <v>0.012232671266184795</v>
      </c>
      <c r="H111">
        <f>STDEV(C111:E111)</f>
        <v>0.030674893146921452</v>
      </c>
      <c r="I111">
        <f>(B111*B4+C111*C4+D111*D4+E111*E4+F111*F4)/SUM(B4:F4)</f>
        <v>0.007492909093115545</v>
      </c>
    </row>
    <row r="112" spans="1:9" ht="12.75">
      <c r="A112" t="s">
        <v>76</v>
      </c>
      <c r="B112">
        <f>B72*10000/B62</f>
        <v>-0.019493527718100572</v>
      </c>
      <c r="C112">
        <f>C72*10000/C62</f>
        <v>-0.007350788570267493</v>
      </c>
      <c r="D112">
        <f>D72*10000/D62</f>
        <v>-0.011524701134662918</v>
      </c>
      <c r="E112">
        <f>E72*10000/E62</f>
        <v>-0.02083023151818066</v>
      </c>
      <c r="F112">
        <f>F72*10000/F62</f>
        <v>-0.013777544057467297</v>
      </c>
      <c r="G112">
        <f>AVERAGE(C112:E112)</f>
        <v>-0.01323524040770369</v>
      </c>
      <c r="H112">
        <f>STDEV(C112:E112)</f>
        <v>0.006900601712892331</v>
      </c>
      <c r="I112">
        <f>(B112*B4+C112*C4+D112*D4+E112*E4+F112*F4)/SUM(B4:F4)</f>
        <v>-0.014213100052139651</v>
      </c>
    </row>
    <row r="113" spans="1:9" ht="12.75">
      <c r="A113" t="s">
        <v>77</v>
      </c>
      <c r="B113">
        <f>B73*10000/B62</f>
        <v>0.0059867423373110695</v>
      </c>
      <c r="C113">
        <f>C73*10000/C62</f>
        <v>0.0141428937350899</v>
      </c>
      <c r="D113">
        <f>D73*10000/D62</f>
        <v>0.01546986745567434</v>
      </c>
      <c r="E113">
        <f>E73*10000/E62</f>
        <v>-0.0038298125405095956</v>
      </c>
      <c r="F113">
        <f>F73*10000/F62</f>
        <v>-0.00351660486822869</v>
      </c>
      <c r="G113">
        <f>AVERAGE(C113:E113)</f>
        <v>0.008594316216751547</v>
      </c>
      <c r="H113">
        <f>STDEV(C113:E113)</f>
        <v>0.010780048531733656</v>
      </c>
      <c r="I113">
        <f>(B113*B4+C113*C4+D113*D4+E113*E4+F113*F4)/SUM(B4:F4)</f>
        <v>0.006598548593795113</v>
      </c>
    </row>
    <row r="114" spans="1:11" ht="12.75">
      <c r="A114" t="s">
        <v>78</v>
      </c>
      <c r="B114">
        <f>B74*10000/B62</f>
        <v>-0.2153800177708475</v>
      </c>
      <c r="C114">
        <f>C74*10000/C62</f>
        <v>-0.22185473582405027</v>
      </c>
      <c r="D114">
        <f>D74*10000/D62</f>
        <v>-0.22706340739220537</v>
      </c>
      <c r="E114">
        <f>E74*10000/E62</f>
        <v>-0.20311858796668525</v>
      </c>
      <c r="F114">
        <f>F74*10000/F62</f>
        <v>-0.1694963368210296</v>
      </c>
      <c r="G114">
        <f>AVERAGE(C114:E114)</f>
        <v>-0.21734557706098032</v>
      </c>
      <c r="H114">
        <f>STDEV(C114:E114)</f>
        <v>0.012593171915490838</v>
      </c>
      <c r="I114">
        <f>(B114*B4+C114*C4+D114*D4+E114*E4+F114*F4)/SUM(B4:F4)</f>
        <v>-0.21067003405074286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0.0016924711150364611</v>
      </c>
      <c r="C115">
        <f>C75*10000/C62</f>
        <v>0.00134382591437603</v>
      </c>
      <c r="D115">
        <f>D75*10000/D62</f>
        <v>0.002111867230429919</v>
      </c>
      <c r="E115">
        <f>E75*10000/E62</f>
        <v>-0.0027794190502243524</v>
      </c>
      <c r="F115">
        <f>F75*10000/F62</f>
        <v>-0.003762625019977171</v>
      </c>
      <c r="G115">
        <f>AVERAGE(C115:E115)</f>
        <v>0.00022542469819386554</v>
      </c>
      <c r="H115">
        <f>STDEV(C115:E115)</f>
        <v>0.0026304536358007684</v>
      </c>
      <c r="I115">
        <f>(B115*B4+C115*C4+D115*D4+E115*E4+F115*F4)/SUM(B4:F4)</f>
        <v>-9.568459579168481E-05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106.90386604413287</v>
      </c>
      <c r="C122">
        <f>C82*10000/C62</f>
        <v>-21.039064365602535</v>
      </c>
      <c r="D122">
        <f>D82*10000/D62</f>
        <v>-36.124435194480036</v>
      </c>
      <c r="E122">
        <f>E82*10000/E62</f>
        <v>-15.7297217392022</v>
      </c>
      <c r="F122">
        <f>F82*10000/F62</f>
        <v>15.116272585277034</v>
      </c>
      <c r="G122">
        <f>AVERAGE(C122:E122)</f>
        <v>-24.297740433094926</v>
      </c>
      <c r="H122">
        <f>STDEV(C122:E122)</f>
        <v>10.580657423589443</v>
      </c>
      <c r="I122">
        <f>(B122*B4+C122*C4+D122*D4+E122*E4+F122*F4)/SUM(B4:F4)</f>
        <v>-0.08620581708924162</v>
      </c>
    </row>
    <row r="123" spans="1:9" ht="12.75">
      <c r="A123" t="s">
        <v>82</v>
      </c>
      <c r="B123">
        <f>B83*10000/B62</f>
        <v>-0.5780033654575172</v>
      </c>
      <c r="C123">
        <f>C83*10000/C62</f>
        <v>0.6085918772829513</v>
      </c>
      <c r="D123">
        <f>D83*10000/D62</f>
        <v>-1.24773629841873</v>
      </c>
      <c r="E123">
        <f>E83*10000/E62</f>
        <v>0.15500939900586536</v>
      </c>
      <c r="F123">
        <f>F83*10000/F62</f>
        <v>5.363546657583057</v>
      </c>
      <c r="G123">
        <f>AVERAGE(C123:E123)</f>
        <v>-0.1613783407099711</v>
      </c>
      <c r="H123">
        <f>STDEV(C123:E123)</f>
        <v>0.9677626131225854</v>
      </c>
      <c r="I123">
        <f>(B123*B4+C123*C4+D123*D4+E123*E4+F123*F4)/SUM(B4:F4)</f>
        <v>0.5161365215672284</v>
      </c>
    </row>
    <row r="124" spans="1:9" ht="12.75">
      <c r="A124" t="s">
        <v>83</v>
      </c>
      <c r="B124">
        <f>B84*10000/B62</f>
        <v>1.6358059154814044</v>
      </c>
      <c r="C124">
        <f>C84*10000/C62</f>
        <v>-0.9501744308149146</v>
      </c>
      <c r="D124">
        <f>D84*10000/D62</f>
        <v>0.8308718535075577</v>
      </c>
      <c r="E124">
        <f>E84*10000/E62</f>
        <v>1.0595738592139603</v>
      </c>
      <c r="F124">
        <f>F84*10000/F62</f>
        <v>0.7330051766961645</v>
      </c>
      <c r="G124">
        <f>AVERAGE(C124:E124)</f>
        <v>0.31342376063553445</v>
      </c>
      <c r="H124">
        <f>STDEV(C124:E124)</f>
        <v>1.1002665331323893</v>
      </c>
      <c r="I124">
        <f>(B124*B4+C124*C4+D124*D4+E124*E4+F124*F4)/SUM(B4:F4)</f>
        <v>0.56072475138794</v>
      </c>
    </row>
    <row r="125" spans="1:9" ht="12.75">
      <c r="A125" t="s">
        <v>84</v>
      </c>
      <c r="B125">
        <f>B85*10000/B62</f>
        <v>0.043138092762956645</v>
      </c>
      <c r="C125">
        <f>C85*10000/C62</f>
        <v>0.41817532880899866</v>
      </c>
      <c r="D125">
        <f>D85*10000/D62</f>
        <v>0.0656839298334786</v>
      </c>
      <c r="E125">
        <f>E85*10000/E62</f>
        <v>0.9579782591879542</v>
      </c>
      <c r="F125">
        <f>F85*10000/F62</f>
        <v>-1.1817646335109946</v>
      </c>
      <c r="G125">
        <f>AVERAGE(C125:E125)</f>
        <v>0.48061250594347715</v>
      </c>
      <c r="H125">
        <f>STDEV(C125:E125)</f>
        <v>0.449411941725996</v>
      </c>
      <c r="I125">
        <f>(B125*B4+C125*C4+D125*D4+E125*E4+F125*F4)/SUM(B4:F4)</f>
        <v>0.1954770974903629</v>
      </c>
    </row>
    <row r="126" spans="1:9" ht="12.75">
      <c r="A126" t="s">
        <v>85</v>
      </c>
      <c r="B126">
        <f>B86*10000/B62</f>
        <v>0.7745138869624054</v>
      </c>
      <c r="C126">
        <f>C86*10000/C62</f>
        <v>0.7421509113012542</v>
      </c>
      <c r="D126">
        <f>D86*10000/D62</f>
        <v>0.7560756486076946</v>
      </c>
      <c r="E126">
        <f>E86*10000/E62</f>
        <v>0.2647886750273652</v>
      </c>
      <c r="F126">
        <f>F86*10000/F62</f>
        <v>3.085000223306442</v>
      </c>
      <c r="G126">
        <f>AVERAGE(C126:E126)</f>
        <v>0.5876717449787713</v>
      </c>
      <c r="H126">
        <f>STDEV(C126:E126)</f>
        <v>0.2797116054496073</v>
      </c>
      <c r="I126">
        <f>(B126*B4+C126*C4+D126*D4+E126*E4+F126*F4)/SUM(B4:F4)</f>
        <v>0.9481043613185456</v>
      </c>
    </row>
    <row r="127" spans="1:9" ht="12.75">
      <c r="A127" t="s">
        <v>86</v>
      </c>
      <c r="B127">
        <f>B87*10000/B62</f>
        <v>-0.15501932936124826</v>
      </c>
      <c r="C127">
        <f>C87*10000/C62</f>
        <v>0.20057847597008532</v>
      </c>
      <c r="D127">
        <f>D87*10000/D62</f>
        <v>0.05063394065955059</v>
      </c>
      <c r="E127">
        <f>E87*10000/E62</f>
        <v>-0.058284139882064025</v>
      </c>
      <c r="F127">
        <f>F87*10000/F62</f>
        <v>0.12599430783062163</v>
      </c>
      <c r="G127">
        <f>AVERAGE(C127:E127)</f>
        <v>0.06430942558252396</v>
      </c>
      <c r="H127">
        <f>STDEV(C127:E127)</f>
        <v>0.12997202636476518</v>
      </c>
      <c r="I127">
        <f>(B127*B4+C127*C4+D127*D4+E127*E4+F127*F4)/SUM(B4:F4)</f>
        <v>0.040837448914176046</v>
      </c>
    </row>
    <row r="128" spans="1:9" ht="12.75">
      <c r="A128" t="s">
        <v>87</v>
      </c>
      <c r="B128">
        <f>B88*10000/B62</f>
        <v>0.12276528157516774</v>
      </c>
      <c r="C128">
        <f>C88*10000/C62</f>
        <v>-0.1266698523434218</v>
      </c>
      <c r="D128">
        <f>D88*10000/D62</f>
        <v>0.23678551314001028</v>
      </c>
      <c r="E128">
        <f>E88*10000/E62</f>
        <v>0.10254520884199163</v>
      </c>
      <c r="F128">
        <f>F88*10000/F62</f>
        <v>0.039823227352738</v>
      </c>
      <c r="G128">
        <f>AVERAGE(C128:E128)</f>
        <v>0.07088695654619337</v>
      </c>
      <c r="H128">
        <f>STDEV(C128:E128)</f>
        <v>0.18378420600936338</v>
      </c>
      <c r="I128">
        <f>(B128*B4+C128*C4+D128*D4+E128*E4+F128*F4)/SUM(B4:F4)</f>
        <v>0.07427086398429285</v>
      </c>
    </row>
    <row r="129" spans="1:9" ht="12.75">
      <c r="A129" t="s">
        <v>88</v>
      </c>
      <c r="B129">
        <f>B89*10000/B62</f>
        <v>-0.013538747059278333</v>
      </c>
      <c r="C129">
        <f>C89*10000/C62</f>
        <v>0.11911879213318763</v>
      </c>
      <c r="D129">
        <f>D89*10000/D62</f>
        <v>0.03326106852014067</v>
      </c>
      <c r="E129">
        <f>E89*10000/E62</f>
        <v>0.11135176261879712</v>
      </c>
      <c r="F129">
        <f>F89*10000/F62</f>
        <v>-0.01737650569323175</v>
      </c>
      <c r="G129">
        <f>AVERAGE(C129:E129)</f>
        <v>0.08791054109070846</v>
      </c>
      <c r="H129">
        <f>STDEV(C129:E129)</f>
        <v>0.04748689636152574</v>
      </c>
      <c r="I129">
        <f>(B129*B4+C129*C4+D129*D4+E129*E4+F129*F4)/SUM(B4:F4)</f>
        <v>0.05919443579737582</v>
      </c>
    </row>
    <row r="130" spans="1:9" ht="12.75">
      <c r="A130" t="s">
        <v>89</v>
      </c>
      <c r="B130">
        <f>B90*10000/B62</f>
        <v>0.08779475633493872</v>
      </c>
      <c r="C130">
        <f>C90*10000/C62</f>
        <v>0.12071644118442441</v>
      </c>
      <c r="D130">
        <f>D90*10000/D62</f>
        <v>0.03578394231534693</v>
      </c>
      <c r="E130">
        <f>E90*10000/E62</f>
        <v>-0.012919367744152453</v>
      </c>
      <c r="F130">
        <f>F90*10000/F62</f>
        <v>0.27465710572106306</v>
      </c>
      <c r="G130">
        <f>AVERAGE(C130:E130)</f>
        <v>0.0478603385852063</v>
      </c>
      <c r="H130">
        <f>STDEV(C130:E130)</f>
        <v>0.06763144140966373</v>
      </c>
      <c r="I130">
        <f>(B130*B4+C130*C4+D130*D4+E130*E4+F130*F4)/SUM(B4:F4)</f>
        <v>0.08389677868371873</v>
      </c>
    </row>
    <row r="131" spans="1:9" ht="12.75">
      <c r="A131" t="s">
        <v>90</v>
      </c>
      <c r="B131">
        <f>B91*10000/B62</f>
        <v>-0.010402366708887702</v>
      </c>
      <c r="C131">
        <f>C91*10000/C62</f>
        <v>0.047264842779641325</v>
      </c>
      <c r="D131">
        <f>D91*10000/D62</f>
        <v>-0.007233616343647333</v>
      </c>
      <c r="E131">
        <f>E91*10000/E62</f>
        <v>0.0368191460963309</v>
      </c>
      <c r="F131">
        <f>F91*10000/F62</f>
        <v>0.008443288216158319</v>
      </c>
      <c r="G131">
        <f>AVERAGE(C131:E131)</f>
        <v>0.025616790844108298</v>
      </c>
      <c r="H131">
        <f>STDEV(C131:E131)</f>
        <v>0.028924731357455002</v>
      </c>
      <c r="I131">
        <f>(B131*B4+C131*C4+D131*D4+E131*E4+F131*F4)/SUM(B4:F4)</f>
        <v>0.018118065454922352</v>
      </c>
    </row>
    <row r="132" spans="1:9" ht="12.75">
      <c r="A132" t="s">
        <v>91</v>
      </c>
      <c r="B132">
        <f>B92*10000/B62</f>
        <v>0.01271701349154196</v>
      </c>
      <c r="C132">
        <f>C92*10000/C62</f>
        <v>0.003948348991045005</v>
      </c>
      <c r="D132">
        <f>D92*10000/D62</f>
        <v>0.029795249370363264</v>
      </c>
      <c r="E132">
        <f>E92*10000/E62</f>
        <v>0.009574860069046415</v>
      </c>
      <c r="F132">
        <f>F92*10000/F62</f>
        <v>-0.01718598882934486</v>
      </c>
      <c r="G132">
        <f>AVERAGE(C132:E132)</f>
        <v>0.014439486143484897</v>
      </c>
      <c r="H132">
        <f>STDEV(C132:E132)</f>
        <v>0.013592792389265735</v>
      </c>
      <c r="I132">
        <f>(B132*B4+C132*C4+D132*D4+E132*E4+F132*F4)/SUM(B4:F4)</f>
        <v>0.009969088251345914</v>
      </c>
    </row>
    <row r="133" spans="1:9" ht="12.75">
      <c r="A133" t="s">
        <v>92</v>
      </c>
      <c r="B133">
        <f>B93*10000/B62</f>
        <v>0.04879184558072154</v>
      </c>
      <c r="C133">
        <f>C93*10000/C62</f>
        <v>0.06300067660773123</v>
      </c>
      <c r="D133">
        <f>D93*10000/D62</f>
        <v>0.0542082116899013</v>
      </c>
      <c r="E133">
        <f>E93*10000/E62</f>
        <v>0.038842331195284324</v>
      </c>
      <c r="F133">
        <f>F93*10000/F62</f>
        <v>0.020044099715793233</v>
      </c>
      <c r="G133">
        <f>AVERAGE(C133:E133)</f>
        <v>0.05201707316430562</v>
      </c>
      <c r="H133">
        <f>STDEV(C133:E133)</f>
        <v>0.012227314884942475</v>
      </c>
      <c r="I133">
        <f>(B133*B4+C133*C4+D133*D4+E133*E4+F133*F4)/SUM(B4:F4)</f>
        <v>0.04727858712671323</v>
      </c>
    </row>
    <row r="134" spans="1:9" ht="12.75">
      <c r="A134" t="s">
        <v>93</v>
      </c>
      <c r="B134">
        <f>B94*10000/B62</f>
        <v>-0.019892128349167395</v>
      </c>
      <c r="C134">
        <f>C94*10000/C62</f>
        <v>4.3535997282084594E-05</v>
      </c>
      <c r="D134">
        <f>D94*10000/D62</f>
        <v>-0.0015308681285920059</v>
      </c>
      <c r="E134">
        <f>E94*10000/E62</f>
        <v>-0.0056934657605378</v>
      </c>
      <c r="F134">
        <f>F94*10000/F62</f>
        <v>-0.031237276101120058</v>
      </c>
      <c r="G134">
        <f>AVERAGE(C134:E134)</f>
        <v>-0.0023935992972825737</v>
      </c>
      <c r="H134">
        <f>STDEV(C134:E134)</f>
        <v>0.0029642074985364564</v>
      </c>
      <c r="I134">
        <f>(B134*B4+C134*C4+D134*D4+E134*E4+F134*F4)/SUM(B4:F4)</f>
        <v>-0.008773273269131809</v>
      </c>
    </row>
    <row r="135" spans="1:9" ht="12.75">
      <c r="A135" t="s">
        <v>94</v>
      </c>
      <c r="B135">
        <f>B95*10000/B62</f>
        <v>-0.004220195312800749</v>
      </c>
      <c r="C135">
        <f>C95*10000/C62</f>
        <v>-0.0023160008524323833</v>
      </c>
      <c r="D135">
        <f>D95*10000/D62</f>
        <v>-0.0004197257370209846</v>
      </c>
      <c r="E135">
        <f>E95*10000/E62</f>
        <v>0.0020666135244269746</v>
      </c>
      <c r="F135">
        <f>F95*10000/F62</f>
        <v>-0.0024329792385029084</v>
      </c>
      <c r="G135">
        <f>AVERAGE(C135:E135)</f>
        <v>-0.00022303768834213114</v>
      </c>
      <c r="H135">
        <f>STDEV(C135:E135)</f>
        <v>0.002197917613431724</v>
      </c>
      <c r="I135">
        <f>(B135*B4+C135*C4+D135*D4+E135*E4+F135*F4)/SUM(B4:F4)</f>
        <v>-0.001094880805368213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2004-05-24T07:11:01Z</cp:lastPrinted>
  <dcterms:created xsi:type="dcterms:W3CDTF">2004-05-24T07:11:01Z</dcterms:created>
  <dcterms:modified xsi:type="dcterms:W3CDTF">2004-05-24T07:21:36Z</dcterms:modified>
  <cp:category/>
  <cp:version/>
  <cp:contentType/>
  <cp:contentStatus/>
</cp:coreProperties>
</file>