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<sst xmlns="http://schemas.openxmlformats.org/spreadsheetml/2006/main" count="204" uniqueCount="98">
  <si>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26/05/2004       07:56:36</t>
  </si>
  <si>
    <t>LISSNER</t>
  </si>
  <si>
    <t>HCMQAP251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</si>
  <si>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</si>
  <si>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</si>
  <si>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</si>
  <si>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</si>
  <si>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</si>
  <si>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</si>
  <si>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</si>
  <si>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</si>
  <si>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</si>
  <si>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</si>
  <si>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</si>
  <si>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</si>
  <si>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</si>
  <si>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</si>
  <si>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</si>
  <si>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</si>
  <si>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</si>
  <si>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</si>
  <si>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</si>
  <si>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</si>
  <si>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</si>
  <si>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</si>
  <si>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</si>
  <si>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</si>
  <si>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</si>
  <si>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</si>
  <si>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</si>
  <si>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</si>
  <si>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</si>
  <si>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</si>
  <si>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</si>
  <si>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</si>
  <si>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</si>
  <si>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</si>
  <si>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</si>
  <si>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</si>
  <si>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</si>
  <si>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</si>
  <si>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</si>
  <si>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</si>
  <si>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</si>
  <si>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</si>
  <si>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</si>
  <si>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</si>
  <si>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-0.003758*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</si>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</sst>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777541"/>
        <c:axId val="6997870"/>
      </c:lineChart>
      <c:catAx>
        <c:axId val="7775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997870"/>
        <c:crosses val="autoZero"/>
        <c:auto val="1"/>
        <c:lblOffset val="100"/>
        <c:noMultiLvlLbl val="0"/>
      </c:catAx>
      <c:valAx>
        <c:axId val="6997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77754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-0.002263</v>
      </c>
      <c r="C4" s="13">
        <v>-0.003759</v>
      </c>
      <c r="D4" s="13">
        <v>-0.003757</v>
      </c>
      <c r="E4" s="13">
        <v>-0.003757</v>
      </c>
      <c r="F4" s="24">
        <v>-0.002084</v>
      </c>
      <c r="G4" s="34">
        <v>-0.011714</v>
      </c>
    </row>
    <row r="5" spans="1:7" ht="12.75" thickBot="1">
      <c r="A5" s="44" t="s">
        <v>13</v>
      </c>
      <c r="B5" s="45">
        <v>2.757073</v>
      </c>
      <c r="C5" s="46">
        <v>0.504114</v>
      </c>
      <c r="D5" s="46">
        <v>-0.709984</v>
      </c>
      <c r="E5" s="46">
        <v>-0.649411</v>
      </c>
      <c r="F5" s="47">
        <v>-1.485257</v>
      </c>
      <c r="G5" s="48">
        <v>6.904137</v>
      </c>
    </row>
    <row r="6" spans="1:7" ht="12.75" thickTop="1">
      <c r="A6" s="6" t="s">
        <v>14</v>
      </c>
      <c r="B6" s="39">
        <v>32.61778</v>
      </c>
      <c r="C6" s="40">
        <v>16.91976</v>
      </c>
      <c r="D6" s="40">
        <v>49.05802</v>
      </c>
      <c r="E6" s="40">
        <v>-107.2724</v>
      </c>
      <c r="F6" s="41">
        <v>39.02269</v>
      </c>
      <c r="G6" s="42">
        <v>0.001449039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-0.1670443</v>
      </c>
      <c r="C8" s="14">
        <v>-2.66363</v>
      </c>
      <c r="D8" s="14">
        <v>-1.691919</v>
      </c>
      <c r="E8" s="14">
        <v>0.4686173</v>
      </c>
      <c r="F8" s="25">
        <v>-1.055578</v>
      </c>
      <c r="G8" s="35">
        <v>-1.100351</v>
      </c>
    </row>
    <row r="9" spans="1:7" ht="12">
      <c r="A9" s="20" t="s">
        <v>17</v>
      </c>
      <c r="B9" s="29">
        <v>-0.7045286</v>
      </c>
      <c r="C9" s="14">
        <v>-0.01627071</v>
      </c>
      <c r="D9" s="14">
        <v>0.03421357</v>
      </c>
      <c r="E9" s="14">
        <v>0.1037789</v>
      </c>
      <c r="F9" s="25">
        <v>0.1543402</v>
      </c>
      <c r="G9" s="35">
        <v>-0.05220068</v>
      </c>
    </row>
    <row r="10" spans="1:7" ht="12">
      <c r="A10" s="20" t="s">
        <v>18</v>
      </c>
      <c r="B10" s="29">
        <v>-0.1337179</v>
      </c>
      <c r="C10" s="14">
        <v>0.8117298</v>
      </c>
      <c r="D10" s="14">
        <v>0.7636834</v>
      </c>
      <c r="E10" s="14">
        <v>-0.1640789</v>
      </c>
      <c r="F10" s="25">
        <v>0.3631691</v>
      </c>
      <c r="G10" s="35">
        <v>0.3686715</v>
      </c>
    </row>
    <row r="11" spans="1:7" ht="12">
      <c r="A11" s="21" t="s">
        <v>19</v>
      </c>
      <c r="B11" s="31">
        <v>1.946826</v>
      </c>
      <c r="C11" s="16">
        <v>1.583536</v>
      </c>
      <c r="D11" s="16">
        <v>1.416869</v>
      </c>
      <c r="E11" s="16">
        <v>1.016879</v>
      </c>
      <c r="F11" s="27">
        <v>13.30621</v>
      </c>
      <c r="G11" s="37">
        <v>3.023836</v>
      </c>
    </row>
    <row r="12" spans="1:7" ht="12">
      <c r="A12" s="20" t="s">
        <v>20</v>
      </c>
      <c r="B12" s="29">
        <v>0.1070004</v>
      </c>
      <c r="C12" s="14">
        <v>-0.06082736</v>
      </c>
      <c r="D12" s="14">
        <v>0.03791769</v>
      </c>
      <c r="E12" s="14">
        <v>0.07197353</v>
      </c>
      <c r="F12" s="25">
        <v>-0.09333591</v>
      </c>
      <c r="G12" s="35">
        <v>0.0148372</v>
      </c>
    </row>
    <row r="13" spans="1:7" ht="12">
      <c r="A13" s="20" t="s">
        <v>21</v>
      </c>
      <c r="B13" s="29">
        <v>0.03842894</v>
      </c>
      <c r="C13" s="14">
        <v>0.06136422</v>
      </c>
      <c r="D13" s="14">
        <v>0.04453402</v>
      </c>
      <c r="E13" s="14">
        <v>-0.08103523</v>
      </c>
      <c r="F13" s="25">
        <v>-0.06427854</v>
      </c>
      <c r="G13" s="35">
        <v>0.002979846</v>
      </c>
    </row>
    <row r="14" spans="1:7" ht="12">
      <c r="A14" s="20" t="s">
        <v>22</v>
      </c>
      <c r="B14" s="29">
        <v>-0.04491444</v>
      </c>
      <c r="C14" s="14">
        <v>0.0462709</v>
      </c>
      <c r="D14" s="14">
        <v>-0.08535526</v>
      </c>
      <c r="E14" s="14">
        <v>-0.03294101</v>
      </c>
      <c r="F14" s="25">
        <v>0.01118039</v>
      </c>
      <c r="G14" s="35">
        <v>-0.02233151</v>
      </c>
    </row>
    <row r="15" spans="1:7" ht="12">
      <c r="A15" s="21" t="s">
        <v>23</v>
      </c>
      <c r="B15" s="31">
        <v>-0.3689099</v>
      </c>
      <c r="C15" s="16">
        <v>-0.1494385</v>
      </c>
      <c r="D15" s="16">
        <v>-0.06357756</v>
      </c>
      <c r="E15" s="16">
        <v>-0.1485946</v>
      </c>
      <c r="F15" s="27">
        <v>-0.4304948</v>
      </c>
      <c r="G15" s="37">
        <v>-0.1978773</v>
      </c>
    </row>
    <row r="16" spans="1:7" ht="12">
      <c r="A16" s="20" t="s">
        <v>24</v>
      </c>
      <c r="B16" s="29">
        <v>0.008580744</v>
      </c>
      <c r="C16" s="14">
        <v>-0.004181096</v>
      </c>
      <c r="D16" s="14">
        <v>0.02361177</v>
      </c>
      <c r="E16" s="14">
        <v>-0.002291376</v>
      </c>
      <c r="F16" s="25">
        <v>-0.05480414</v>
      </c>
      <c r="G16" s="35">
        <v>-0.0019462</v>
      </c>
    </row>
    <row r="17" spans="1:7" ht="12">
      <c r="A17" s="20" t="s">
        <v>25</v>
      </c>
      <c r="B17" s="29">
        <v>-0.001619943</v>
      </c>
      <c r="C17" s="14">
        <v>0.003447547</v>
      </c>
      <c r="D17" s="14">
        <v>-0.02298931</v>
      </c>
      <c r="E17" s="14">
        <v>-0.01583685</v>
      </c>
      <c r="F17" s="25">
        <v>-0.04659809</v>
      </c>
      <c r="G17" s="35">
        <v>-0.01496071</v>
      </c>
    </row>
    <row r="18" spans="1:7" ht="12">
      <c r="A18" s="20" t="s">
        <v>26</v>
      </c>
      <c r="B18" s="29">
        <v>0.002422338</v>
      </c>
      <c r="C18" s="14">
        <v>0.004981425</v>
      </c>
      <c r="D18" s="14">
        <v>-0.01213538</v>
      </c>
      <c r="E18" s="14">
        <v>0.03552005</v>
      </c>
      <c r="F18" s="25">
        <v>-0.01650778</v>
      </c>
      <c r="G18" s="35">
        <v>0.004968555</v>
      </c>
    </row>
    <row r="19" spans="1:7" ht="12">
      <c r="A19" s="21" t="s">
        <v>27</v>
      </c>
      <c r="B19" s="31">
        <v>-0.2157851</v>
      </c>
      <c r="C19" s="16">
        <v>-0.2115795</v>
      </c>
      <c r="D19" s="16">
        <v>-0.2093784</v>
      </c>
      <c r="E19" s="16">
        <v>-0.204932</v>
      </c>
      <c r="F19" s="27">
        <v>-0.1586847</v>
      </c>
      <c r="G19" s="37">
        <v>-0.2030024</v>
      </c>
    </row>
    <row r="20" spans="1:7" ht="12.75" thickBot="1">
      <c r="A20" s="44" t="s">
        <v>28</v>
      </c>
      <c r="B20" s="45">
        <v>-0.001842277</v>
      </c>
      <c r="C20" s="46">
        <v>0.0004449621</v>
      </c>
      <c r="D20" s="46">
        <v>0.0003886346</v>
      </c>
      <c r="E20" s="46">
        <v>0.0001645448</v>
      </c>
      <c r="F20" s="47">
        <v>-0.001065846</v>
      </c>
      <c r="G20" s="48">
        <v>-0.0001687284</v>
      </c>
    </row>
    <row r="21" spans="1:7" ht="12.75" thickTop="1">
      <c r="A21" s="6" t="s">
        <v>29</v>
      </c>
      <c r="B21" s="39">
        <v>-90.98121</v>
      </c>
      <c r="C21" s="40">
        <v>67.56082</v>
      </c>
      <c r="D21" s="40">
        <v>112.5301</v>
      </c>
      <c r="E21" s="40">
        <v>-54.2389</v>
      </c>
      <c r="F21" s="41">
        <v>-128.1732</v>
      </c>
      <c r="G21" s="43">
        <v>-0.0003704016</v>
      </c>
    </row>
    <row r="22" spans="1:7" ht="12">
      <c r="A22" s="20" t="s">
        <v>30</v>
      </c>
      <c r="B22" s="29">
        <v>55.14203</v>
      </c>
      <c r="C22" s="14">
        <v>10.08229</v>
      </c>
      <c r="D22" s="14">
        <v>-14.19969</v>
      </c>
      <c r="E22" s="14">
        <v>-12.98823</v>
      </c>
      <c r="F22" s="25">
        <v>-29.70523</v>
      </c>
      <c r="G22" s="36">
        <v>0</v>
      </c>
    </row>
    <row r="23" spans="1:7" ht="12">
      <c r="A23" s="20" t="s">
        <v>31</v>
      </c>
      <c r="B23" s="29">
        <v>2.947961</v>
      </c>
      <c r="C23" s="14">
        <v>2.370801</v>
      </c>
      <c r="D23" s="14">
        <v>0.4014583</v>
      </c>
      <c r="E23" s="14">
        <v>0.7900663</v>
      </c>
      <c r="F23" s="25">
        <v>7.280299</v>
      </c>
      <c r="G23" s="35">
        <v>2.255547</v>
      </c>
    </row>
    <row r="24" spans="1:7" ht="12">
      <c r="A24" s="20" t="s">
        <v>32</v>
      </c>
      <c r="B24" s="29">
        <v>-0.2647413</v>
      </c>
      <c r="C24" s="14">
        <v>-0.6910937</v>
      </c>
      <c r="D24" s="14">
        <v>1.531406</v>
      </c>
      <c r="E24" s="14">
        <v>1.060226</v>
      </c>
      <c r="F24" s="25">
        <v>1.660485</v>
      </c>
      <c r="G24" s="35">
        <v>0.6402257</v>
      </c>
    </row>
    <row r="25" spans="1:7" ht="12">
      <c r="A25" s="20" t="s">
        <v>33</v>
      </c>
      <c r="B25" s="29">
        <v>-0.3454143</v>
      </c>
      <c r="C25" s="14">
        <v>-0.09749039</v>
      </c>
      <c r="D25" s="14">
        <v>-0.4633915</v>
      </c>
      <c r="E25" s="14">
        <v>-0.02423783</v>
      </c>
      <c r="F25" s="25">
        <v>-1.70133</v>
      </c>
      <c r="G25" s="35">
        <v>-0.4177742</v>
      </c>
    </row>
    <row r="26" spans="1:7" ht="12">
      <c r="A26" s="21" t="s">
        <v>34</v>
      </c>
      <c r="B26" s="31">
        <v>0.4456918</v>
      </c>
      <c r="C26" s="16">
        <v>0.2311937</v>
      </c>
      <c r="D26" s="16">
        <v>-0.09407099</v>
      </c>
      <c r="E26" s="16">
        <v>0.1980328</v>
      </c>
      <c r="F26" s="27">
        <v>2.806871</v>
      </c>
      <c r="G26" s="37">
        <v>0.5197893</v>
      </c>
    </row>
    <row r="27" spans="1:7" ht="12">
      <c r="A27" s="20" t="s">
        <v>35</v>
      </c>
      <c r="B27" s="29">
        <v>0.05001104</v>
      </c>
      <c r="C27" s="14">
        <v>0.04976335</v>
      </c>
      <c r="D27" s="14">
        <v>-0.1677443</v>
      </c>
      <c r="E27" s="14">
        <v>0.3138013</v>
      </c>
      <c r="F27" s="25">
        <v>0.08138947</v>
      </c>
      <c r="G27" s="35">
        <v>0.06521107</v>
      </c>
    </row>
    <row r="28" spans="1:7" ht="12">
      <c r="A28" s="20" t="s">
        <v>36</v>
      </c>
      <c r="B28" s="29">
        <v>-0.2183158</v>
      </c>
      <c r="C28" s="14">
        <v>-0.02167119</v>
      </c>
      <c r="D28" s="14">
        <v>0.05619597</v>
      </c>
      <c r="E28" s="14">
        <v>0.08327481</v>
      </c>
      <c r="F28" s="25">
        <v>-0.06378455</v>
      </c>
      <c r="G28" s="35">
        <v>-0.0118043</v>
      </c>
    </row>
    <row r="29" spans="1:7" ht="12">
      <c r="A29" s="20" t="s">
        <v>37</v>
      </c>
      <c r="B29" s="29">
        <v>0.08024662</v>
      </c>
      <c r="C29" s="14">
        <v>-0.05117174</v>
      </c>
      <c r="D29" s="14">
        <v>-0.03997136</v>
      </c>
      <c r="E29" s="14">
        <v>0.003008181</v>
      </c>
      <c r="F29" s="25">
        <v>0.001357382</v>
      </c>
      <c r="G29" s="35">
        <v>-0.00940138</v>
      </c>
    </row>
    <row r="30" spans="1:7" ht="12">
      <c r="A30" s="21" t="s">
        <v>38</v>
      </c>
      <c r="B30" s="31">
        <v>0.04010603</v>
      </c>
      <c r="C30" s="16">
        <v>0.06952195</v>
      </c>
      <c r="D30" s="16">
        <v>-0.02176915</v>
      </c>
      <c r="E30" s="16">
        <v>-0.03606108</v>
      </c>
      <c r="F30" s="27">
        <v>0.2710237</v>
      </c>
      <c r="G30" s="37">
        <v>0.04478371</v>
      </c>
    </row>
    <row r="31" spans="1:7" ht="12">
      <c r="A31" s="20" t="s">
        <v>39</v>
      </c>
      <c r="B31" s="29">
        <v>-0.003609861</v>
      </c>
      <c r="C31" s="14">
        <v>-0.04392145</v>
      </c>
      <c r="D31" s="14">
        <v>-0.03023108</v>
      </c>
      <c r="E31" s="14">
        <v>-0.005015549</v>
      </c>
      <c r="F31" s="25">
        <v>-0.02026019</v>
      </c>
      <c r="G31" s="35">
        <v>-0.02227438</v>
      </c>
    </row>
    <row r="32" spans="1:7" ht="12">
      <c r="A32" s="20" t="s">
        <v>40</v>
      </c>
      <c r="B32" s="29">
        <v>-0.01294677</v>
      </c>
      <c r="C32" s="14">
        <v>0.00900549</v>
      </c>
      <c r="D32" s="14">
        <v>0.003028919</v>
      </c>
      <c r="E32" s="14">
        <v>-0.003418573</v>
      </c>
      <c r="F32" s="25">
        <v>-0.02507503</v>
      </c>
      <c r="G32" s="35">
        <v>-0.003148212</v>
      </c>
    </row>
    <row r="33" spans="1:7" ht="12">
      <c r="A33" s="20" t="s">
        <v>41</v>
      </c>
      <c r="B33" s="29">
        <v>0.1024125</v>
      </c>
      <c r="C33" s="14">
        <v>0.03540485</v>
      </c>
      <c r="D33" s="14">
        <v>0.03089489</v>
      </c>
      <c r="E33" s="14">
        <v>0.08255944</v>
      </c>
      <c r="F33" s="25">
        <v>0.05145335</v>
      </c>
      <c r="G33" s="35">
        <v>0.05751011</v>
      </c>
    </row>
    <row r="34" spans="1:7" ht="12">
      <c r="A34" s="21" t="s">
        <v>42</v>
      </c>
      <c r="B34" s="31">
        <v>-0.008999909</v>
      </c>
      <c r="C34" s="16">
        <v>-0.003966959</v>
      </c>
      <c r="D34" s="16">
        <v>-0.007322906</v>
      </c>
      <c r="E34" s="16">
        <v>-0.007783793</v>
      </c>
      <c r="F34" s="27">
        <v>-0.03373145</v>
      </c>
      <c r="G34" s="37">
        <v>-0.0104051</v>
      </c>
    </row>
    <row r="35" spans="1:7" ht="12.75" thickBot="1">
      <c r="A35" s="22" t="s">
        <v>43</v>
      </c>
      <c r="B35" s="32">
        <v>-0.0009575225</v>
      </c>
      <c r="C35" s="17">
        <v>-0.004049469</v>
      </c>
      <c r="D35" s="17">
        <v>-0.00201741</v>
      </c>
      <c r="E35" s="17">
        <v>-0.005968216</v>
      </c>
      <c r="F35" s="28">
        <v>-0.0006217993</v>
      </c>
      <c r="G35" s="38">
        <v>-0.003117003</v>
      </c>
    </row>
    <row r="36" spans="1:7" ht="12">
      <c r="A36" s="4" t="s">
        <v>44</v>
      </c>
      <c r="B36" s="3">
        <v>22.17712</v>
      </c>
      <c r="C36" s="3">
        <v>22.18323</v>
      </c>
      <c r="D36" s="3">
        <v>22.19849</v>
      </c>
      <c r="E36" s="3">
        <v>22.20154</v>
      </c>
      <c r="F36" s="3">
        <v>22.2168</v>
      </c>
      <c r="G36" s="3"/>
    </row>
    <row r="37" spans="1:6" ht="12">
      <c r="A37" s="4" t="s">
        <v>45</v>
      </c>
      <c r="B37" s="2">
        <v>-0.2888997</v>
      </c>
      <c r="C37" s="2">
        <v>-0.2655029</v>
      </c>
      <c r="D37" s="2">
        <v>-0.255839</v>
      </c>
      <c r="E37" s="2">
        <v>-0.2502441</v>
      </c>
      <c r="F37" s="2">
        <v>-0.2456665</v>
      </c>
    </row>
    <row r="38" spans="1:7" ht="12">
      <c r="A38" s="4" t="s">
        <v>53</v>
      </c>
      <c r="B38" s="2">
        <v>-5.459569E-05</v>
      </c>
      <c r="C38" s="2">
        <v>-2.887936E-05</v>
      </c>
      <c r="D38" s="2">
        <v>-8.312682E-05</v>
      </c>
      <c r="E38" s="2">
        <v>0.000182243</v>
      </c>
      <c r="F38" s="2">
        <v>-6.698525E-05</v>
      </c>
      <c r="G38" s="2">
        <v>0.0001472267</v>
      </c>
    </row>
    <row r="39" spans="1:7" ht="12.75" thickBot="1">
      <c r="A39" s="4" t="s">
        <v>54</v>
      </c>
      <c r="B39" s="2">
        <v>0.0001549691</v>
      </c>
      <c r="C39" s="2">
        <v>-0.0001148243</v>
      </c>
      <c r="D39" s="2">
        <v>-0.0001914192</v>
      </c>
      <c r="E39" s="2">
        <v>9.244283E-05</v>
      </c>
      <c r="F39" s="2">
        <v>0.0002176955</v>
      </c>
      <c r="G39" s="2">
        <v>0.0005574332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3.11717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horizontalDpi="600" verticalDpi="600"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0.002263</v>
      </c>
      <c r="C4">
        <v>0.003759</v>
      </c>
      <c r="D4">
        <v>0.003757</v>
      </c>
      <c r="E4">
        <v>0.003757</v>
      </c>
      <c r="F4">
        <v>0.002084</v>
      </c>
      <c r="G4">
        <v>0.011714</v>
      </c>
    </row>
    <row r="5" spans="1:7" ht="12.75">
      <c r="A5" t="s">
        <v>13</v>
      </c>
      <c r="B5">
        <v>2.757073</v>
      </c>
      <c r="C5">
        <v>0.504114</v>
      </c>
      <c r="D5">
        <v>-0.709984</v>
      </c>
      <c r="E5">
        <v>-0.649411</v>
      </c>
      <c r="F5">
        <v>-1.485257</v>
      </c>
      <c r="G5">
        <v>6.904137</v>
      </c>
    </row>
    <row r="6" spans="1:7" ht="12.75">
      <c r="A6" t="s">
        <v>14</v>
      </c>
      <c r="B6" s="49">
        <v>32.61778</v>
      </c>
      <c r="C6" s="49">
        <v>16.91976</v>
      </c>
      <c r="D6" s="49">
        <v>49.05802</v>
      </c>
      <c r="E6" s="49">
        <v>-107.2724</v>
      </c>
      <c r="F6" s="49">
        <v>39.02269</v>
      </c>
      <c r="G6" s="49">
        <v>0.001449039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-0.1670443</v>
      </c>
      <c r="C8" s="49">
        <v>-2.66363</v>
      </c>
      <c r="D8" s="49">
        <v>-1.691919</v>
      </c>
      <c r="E8" s="49">
        <v>0.4686173</v>
      </c>
      <c r="F8" s="49">
        <v>-1.055578</v>
      </c>
      <c r="G8" s="49">
        <v>-1.100351</v>
      </c>
    </row>
    <row r="9" spans="1:7" ht="12.75">
      <c r="A9" t="s">
        <v>17</v>
      </c>
      <c r="B9" s="49">
        <v>-0.7045286</v>
      </c>
      <c r="C9" s="49">
        <v>-0.01627071</v>
      </c>
      <c r="D9" s="49">
        <v>0.03421357</v>
      </c>
      <c r="E9" s="49">
        <v>0.1037789</v>
      </c>
      <c r="F9" s="49">
        <v>0.1543402</v>
      </c>
      <c r="G9" s="49">
        <v>-0.05220068</v>
      </c>
    </row>
    <row r="10" spans="1:7" ht="12.75">
      <c r="A10" t="s">
        <v>18</v>
      </c>
      <c r="B10" s="49">
        <v>-0.1337179</v>
      </c>
      <c r="C10" s="49">
        <v>0.8117298</v>
      </c>
      <c r="D10" s="49">
        <v>0.7636834</v>
      </c>
      <c r="E10" s="49">
        <v>-0.1640789</v>
      </c>
      <c r="F10" s="49">
        <v>0.3631691</v>
      </c>
      <c r="G10" s="49">
        <v>0.3686715</v>
      </c>
    </row>
    <row r="11" spans="1:7" ht="12.75">
      <c r="A11" t="s">
        <v>19</v>
      </c>
      <c r="B11" s="49">
        <v>1.946826</v>
      </c>
      <c r="C11" s="49">
        <v>1.583536</v>
      </c>
      <c r="D11" s="49">
        <v>1.416869</v>
      </c>
      <c r="E11" s="49">
        <v>1.016879</v>
      </c>
      <c r="F11" s="49">
        <v>13.30621</v>
      </c>
      <c r="G11" s="49">
        <v>3.023836</v>
      </c>
    </row>
    <row r="12" spans="1:7" ht="12.75">
      <c r="A12" t="s">
        <v>20</v>
      </c>
      <c r="B12" s="49">
        <v>0.1070004</v>
      </c>
      <c r="C12" s="49">
        <v>-0.06082736</v>
      </c>
      <c r="D12" s="49">
        <v>0.03791769</v>
      </c>
      <c r="E12" s="49">
        <v>0.07197353</v>
      </c>
      <c r="F12" s="49">
        <v>-0.09333591</v>
      </c>
      <c r="G12" s="49">
        <v>0.0148372</v>
      </c>
    </row>
    <row r="13" spans="1:7" ht="12.75">
      <c r="A13" t="s">
        <v>21</v>
      </c>
      <c r="B13" s="49">
        <v>0.03842894</v>
      </c>
      <c r="C13" s="49">
        <v>0.06136422</v>
      </c>
      <c r="D13" s="49">
        <v>0.04453402</v>
      </c>
      <c r="E13" s="49">
        <v>-0.08103523</v>
      </c>
      <c r="F13" s="49">
        <v>-0.06427854</v>
      </c>
      <c r="G13" s="49">
        <v>0.002979846</v>
      </c>
    </row>
    <row r="14" spans="1:7" ht="12.75">
      <c r="A14" t="s">
        <v>22</v>
      </c>
      <c r="B14" s="49">
        <v>-0.04491444</v>
      </c>
      <c r="C14" s="49">
        <v>0.0462709</v>
      </c>
      <c r="D14" s="49">
        <v>-0.08535526</v>
      </c>
      <c r="E14" s="49">
        <v>-0.03294101</v>
      </c>
      <c r="F14" s="49">
        <v>0.01118039</v>
      </c>
      <c r="G14" s="49">
        <v>-0.02233151</v>
      </c>
    </row>
    <row r="15" spans="1:7" ht="12.75">
      <c r="A15" t="s">
        <v>23</v>
      </c>
      <c r="B15" s="49">
        <v>-0.3689099</v>
      </c>
      <c r="C15" s="49">
        <v>-0.1494385</v>
      </c>
      <c r="D15" s="49">
        <v>-0.06357756</v>
      </c>
      <c r="E15" s="49">
        <v>-0.1485946</v>
      </c>
      <c r="F15" s="49">
        <v>-0.4304948</v>
      </c>
      <c r="G15" s="49">
        <v>-0.1978773</v>
      </c>
    </row>
    <row r="16" spans="1:7" ht="12.75">
      <c r="A16" t="s">
        <v>24</v>
      </c>
      <c r="B16" s="49">
        <v>0.008580744</v>
      </c>
      <c r="C16" s="49">
        <v>-0.004181096</v>
      </c>
      <c r="D16" s="49">
        <v>0.02361177</v>
      </c>
      <c r="E16" s="49">
        <v>-0.002291376</v>
      </c>
      <c r="F16" s="49">
        <v>-0.05480414</v>
      </c>
      <c r="G16" s="49">
        <v>-0.0019462</v>
      </c>
    </row>
    <row r="17" spans="1:7" ht="12.75">
      <c r="A17" t="s">
        <v>25</v>
      </c>
      <c r="B17" s="49">
        <v>-0.001619943</v>
      </c>
      <c r="C17" s="49">
        <v>0.003447547</v>
      </c>
      <c r="D17" s="49">
        <v>-0.02298931</v>
      </c>
      <c r="E17" s="49">
        <v>-0.01583685</v>
      </c>
      <c r="F17" s="49">
        <v>-0.04659809</v>
      </c>
      <c r="G17" s="49">
        <v>-0.01496071</v>
      </c>
    </row>
    <row r="18" spans="1:7" ht="12.75">
      <c r="A18" t="s">
        <v>26</v>
      </c>
      <c r="B18" s="49">
        <v>0.002422338</v>
      </c>
      <c r="C18" s="49">
        <v>0.004981425</v>
      </c>
      <c r="D18" s="49">
        <v>-0.01213538</v>
      </c>
      <c r="E18" s="49">
        <v>0.03552005</v>
      </c>
      <c r="F18" s="49">
        <v>-0.01650778</v>
      </c>
      <c r="G18" s="49">
        <v>0.004968555</v>
      </c>
    </row>
    <row r="19" spans="1:7" ht="12.75">
      <c r="A19" t="s">
        <v>27</v>
      </c>
      <c r="B19" s="49">
        <v>-0.2157851</v>
      </c>
      <c r="C19" s="49">
        <v>-0.2115795</v>
      </c>
      <c r="D19" s="49">
        <v>-0.2093784</v>
      </c>
      <c r="E19" s="49">
        <v>-0.204932</v>
      </c>
      <c r="F19" s="49">
        <v>-0.1586847</v>
      </c>
      <c r="G19" s="49">
        <v>-0.2030024</v>
      </c>
    </row>
    <row r="20" spans="1:7" ht="12.75">
      <c r="A20" t="s">
        <v>28</v>
      </c>
      <c r="B20" s="49">
        <v>-0.001842277</v>
      </c>
      <c r="C20" s="49">
        <v>0.0004449621</v>
      </c>
      <c r="D20" s="49">
        <v>0.0003886346</v>
      </c>
      <c r="E20" s="49">
        <v>0.0001645448</v>
      </c>
      <c r="F20" s="49">
        <v>-0.001065846</v>
      </c>
      <c r="G20" s="49">
        <v>-0.0001687284</v>
      </c>
    </row>
    <row r="21" spans="1:7" ht="12.75">
      <c r="A21" t="s">
        <v>29</v>
      </c>
      <c r="B21" s="49">
        <v>-90.98121</v>
      </c>
      <c r="C21" s="49">
        <v>67.56082</v>
      </c>
      <c r="D21" s="49">
        <v>112.5301</v>
      </c>
      <c r="E21" s="49">
        <v>-54.2389</v>
      </c>
      <c r="F21" s="49">
        <v>-128.1732</v>
      </c>
      <c r="G21" s="49">
        <v>-0.0003704016</v>
      </c>
    </row>
    <row r="22" spans="1:7" ht="12.75">
      <c r="A22" t="s">
        <v>30</v>
      </c>
      <c r="B22" s="49">
        <v>55.14203</v>
      </c>
      <c r="C22" s="49">
        <v>10.08229</v>
      </c>
      <c r="D22" s="49">
        <v>-14.19969</v>
      </c>
      <c r="E22" s="49">
        <v>-12.98823</v>
      </c>
      <c r="F22" s="49">
        <v>-29.70523</v>
      </c>
      <c r="G22" s="49">
        <v>0</v>
      </c>
    </row>
    <row r="23" spans="1:7" ht="12.75">
      <c r="A23" t="s">
        <v>31</v>
      </c>
      <c r="B23" s="49">
        <v>2.947961</v>
      </c>
      <c r="C23" s="49">
        <v>2.370801</v>
      </c>
      <c r="D23" s="49">
        <v>0.4014583</v>
      </c>
      <c r="E23" s="49">
        <v>0.7900663</v>
      </c>
      <c r="F23" s="49">
        <v>7.280299</v>
      </c>
      <c r="G23" s="49">
        <v>2.255547</v>
      </c>
    </row>
    <row r="24" spans="1:7" ht="12.75">
      <c r="A24" t="s">
        <v>32</v>
      </c>
      <c r="B24" s="49">
        <v>-0.2647413</v>
      </c>
      <c r="C24" s="49">
        <v>-0.6910937</v>
      </c>
      <c r="D24" s="49">
        <v>1.531406</v>
      </c>
      <c r="E24" s="49">
        <v>1.060226</v>
      </c>
      <c r="F24" s="49">
        <v>1.660485</v>
      </c>
      <c r="G24" s="49">
        <v>0.6402257</v>
      </c>
    </row>
    <row r="25" spans="1:7" ht="12.75">
      <c r="A25" t="s">
        <v>33</v>
      </c>
      <c r="B25" s="49">
        <v>-0.3454143</v>
      </c>
      <c r="C25" s="49">
        <v>-0.09749039</v>
      </c>
      <c r="D25" s="49">
        <v>-0.4633915</v>
      </c>
      <c r="E25" s="49">
        <v>-0.02423783</v>
      </c>
      <c r="F25" s="49">
        <v>-1.70133</v>
      </c>
      <c r="G25" s="49">
        <v>-0.4177742</v>
      </c>
    </row>
    <row r="26" spans="1:7" ht="12.75">
      <c r="A26" t="s">
        <v>34</v>
      </c>
      <c r="B26" s="49">
        <v>0.4456918</v>
      </c>
      <c r="C26" s="49">
        <v>0.2311937</v>
      </c>
      <c r="D26" s="49">
        <v>-0.09407099</v>
      </c>
      <c r="E26" s="49">
        <v>0.1980328</v>
      </c>
      <c r="F26" s="49">
        <v>2.806871</v>
      </c>
      <c r="G26" s="49">
        <v>0.5197893</v>
      </c>
    </row>
    <row r="27" spans="1:7" ht="12.75">
      <c r="A27" t="s">
        <v>35</v>
      </c>
      <c r="B27" s="49">
        <v>0.05001104</v>
      </c>
      <c r="C27" s="49">
        <v>0.04976335</v>
      </c>
      <c r="D27" s="49">
        <v>-0.1677443</v>
      </c>
      <c r="E27" s="49">
        <v>0.3138013</v>
      </c>
      <c r="F27" s="49">
        <v>0.08138947</v>
      </c>
      <c r="G27" s="49">
        <v>0.06521107</v>
      </c>
    </row>
    <row r="28" spans="1:7" ht="12.75">
      <c r="A28" t="s">
        <v>36</v>
      </c>
      <c r="B28" s="49">
        <v>-0.2183158</v>
      </c>
      <c r="C28" s="49">
        <v>-0.02167119</v>
      </c>
      <c r="D28" s="49">
        <v>0.05619597</v>
      </c>
      <c r="E28" s="49">
        <v>0.08327481</v>
      </c>
      <c r="F28" s="49">
        <v>-0.06378455</v>
      </c>
      <c r="G28" s="49">
        <v>-0.0118043</v>
      </c>
    </row>
    <row r="29" spans="1:7" ht="12.75">
      <c r="A29" t="s">
        <v>37</v>
      </c>
      <c r="B29" s="49">
        <v>0.08024662</v>
      </c>
      <c r="C29" s="49">
        <v>-0.05117174</v>
      </c>
      <c r="D29" s="49">
        <v>-0.03997136</v>
      </c>
      <c r="E29" s="49">
        <v>0.003008181</v>
      </c>
      <c r="F29" s="49">
        <v>0.001357382</v>
      </c>
      <c r="G29" s="49">
        <v>-0.00940138</v>
      </c>
    </row>
    <row r="30" spans="1:7" ht="12.75">
      <c r="A30" t="s">
        <v>38</v>
      </c>
      <c r="B30" s="49">
        <v>0.04010603</v>
      </c>
      <c r="C30" s="49">
        <v>0.06952195</v>
      </c>
      <c r="D30" s="49">
        <v>-0.02176915</v>
      </c>
      <c r="E30" s="49">
        <v>-0.03606108</v>
      </c>
      <c r="F30" s="49">
        <v>0.2710237</v>
      </c>
      <c r="G30" s="49">
        <v>0.04478371</v>
      </c>
    </row>
    <row r="31" spans="1:7" ht="12.75">
      <c r="A31" t="s">
        <v>39</v>
      </c>
      <c r="B31" s="49">
        <v>-0.003609861</v>
      </c>
      <c r="C31" s="49">
        <v>-0.04392145</v>
      </c>
      <c r="D31" s="49">
        <v>-0.03023108</v>
      </c>
      <c r="E31" s="49">
        <v>-0.005015549</v>
      </c>
      <c r="F31" s="49">
        <v>-0.02026019</v>
      </c>
      <c r="G31" s="49">
        <v>-0.02227438</v>
      </c>
    </row>
    <row r="32" spans="1:7" ht="12.75">
      <c r="A32" t="s">
        <v>40</v>
      </c>
      <c r="B32" s="49">
        <v>-0.01294677</v>
      </c>
      <c r="C32" s="49">
        <v>0.00900549</v>
      </c>
      <c r="D32" s="49">
        <v>0.003028919</v>
      </c>
      <c r="E32" s="49">
        <v>-0.003418573</v>
      </c>
      <c r="F32" s="49">
        <v>-0.02507503</v>
      </c>
      <c r="G32" s="49">
        <v>-0.003148212</v>
      </c>
    </row>
    <row r="33" spans="1:7" ht="12.75">
      <c r="A33" t="s">
        <v>41</v>
      </c>
      <c r="B33" s="49">
        <v>0.1024125</v>
      </c>
      <c r="C33" s="49">
        <v>0.03540485</v>
      </c>
      <c r="D33" s="49">
        <v>0.03089489</v>
      </c>
      <c r="E33" s="49">
        <v>0.08255944</v>
      </c>
      <c r="F33" s="49">
        <v>0.05145335</v>
      </c>
      <c r="G33" s="49">
        <v>0.05751011</v>
      </c>
    </row>
    <row r="34" spans="1:7" ht="12.75">
      <c r="A34" t="s">
        <v>42</v>
      </c>
      <c r="B34" s="49">
        <v>-0.008999909</v>
      </c>
      <c r="C34" s="49">
        <v>-0.003966959</v>
      </c>
      <c r="D34" s="49">
        <v>-0.007322906</v>
      </c>
      <c r="E34" s="49">
        <v>-0.007783793</v>
      </c>
      <c r="F34" s="49">
        <v>-0.03373145</v>
      </c>
      <c r="G34" s="49">
        <v>-0.0104051</v>
      </c>
    </row>
    <row r="35" spans="1:7" ht="12.75">
      <c r="A35" t="s">
        <v>43</v>
      </c>
      <c r="B35" s="49">
        <v>-0.0009575225</v>
      </c>
      <c r="C35" s="49">
        <v>-0.004049469</v>
      </c>
      <c r="D35" s="49">
        <v>-0.00201741</v>
      </c>
      <c r="E35" s="49">
        <v>-0.005968216</v>
      </c>
      <c r="F35" s="49">
        <v>-0.0006217993</v>
      </c>
      <c r="G35" s="49">
        <v>-0.003117003</v>
      </c>
    </row>
    <row r="36" spans="1:6" ht="12.75">
      <c r="A36" t="s">
        <v>44</v>
      </c>
      <c r="B36" s="49">
        <v>22.17712</v>
      </c>
      <c r="C36" s="49">
        <v>22.18323</v>
      </c>
      <c r="D36" s="49">
        <v>22.19849</v>
      </c>
      <c r="E36" s="49">
        <v>22.20154</v>
      </c>
      <c r="F36" s="49">
        <v>22.2168</v>
      </c>
    </row>
    <row r="37" spans="1:6" ht="12.75">
      <c r="A37" t="s">
        <v>45</v>
      </c>
      <c r="B37" s="49">
        <v>-0.2888997</v>
      </c>
      <c r="C37" s="49">
        <v>-0.2655029</v>
      </c>
      <c r="D37" s="49">
        <v>-0.255839</v>
      </c>
      <c r="E37" s="49">
        <v>-0.2502441</v>
      </c>
      <c r="F37" s="49">
        <v>-0.2456665</v>
      </c>
    </row>
    <row r="38" spans="1:7" ht="12.75">
      <c r="A38" t="s">
        <v>55</v>
      </c>
      <c r="B38" s="49">
        <v>-5.459569E-05</v>
      </c>
      <c r="C38" s="49">
        <v>-2.887936E-05</v>
      </c>
      <c r="D38" s="49">
        <v>-8.312682E-05</v>
      </c>
      <c r="E38" s="49">
        <v>0.000182243</v>
      </c>
      <c r="F38" s="49">
        <v>-6.698525E-05</v>
      </c>
      <c r="G38" s="49">
        <v>0.0001472267</v>
      </c>
    </row>
    <row r="39" spans="1:7" ht="12.75">
      <c r="A39" t="s">
        <v>56</v>
      </c>
      <c r="B39" s="49">
        <v>0.0001549691</v>
      </c>
      <c r="C39" s="49">
        <v>-0.0001148243</v>
      </c>
      <c r="D39" s="49">
        <v>-0.0001914192</v>
      </c>
      <c r="E39" s="49">
        <v>9.244283E-05</v>
      </c>
      <c r="F39" s="49">
        <v>0.0002176955</v>
      </c>
      <c r="G39" s="49">
        <v>0.0005574332</v>
      </c>
    </row>
    <row r="40" spans="2:5" ht="12.75">
      <c r="B40" t="s">
        <v>46</v>
      </c>
      <c r="C40" t="s">
        <v>47</v>
      </c>
      <c r="D40" t="s">
        <v>48</v>
      </c>
      <c r="E40">
        <v>3.11717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-5.4595694875653926E-05</v>
      </c>
      <c r="C50">
        <f>-0.017/(C7*C7+C22*C22)*(C21*C22+C6*C7)</f>
        <v>-2.887936116596593E-05</v>
      </c>
      <c r="D50">
        <f>-0.017/(D7*D7+D22*D22)*(D21*D22+D6*D7)</f>
        <v>-8.312682465932545E-05</v>
      </c>
      <c r="E50">
        <f>-0.017/(E7*E7+E22*E22)*(E21*E22+E6*E7)</f>
        <v>0.00018224301312437044</v>
      </c>
      <c r="F50">
        <f>-0.017/(F7*F7+F22*F22)*(F21*F22+F6*F7)</f>
        <v>-6.69852423673517E-05</v>
      </c>
      <c r="G50">
        <f>(B50*B$4+C50*C$4+D50*D$4+E50*E$4+F50*F$4)/SUM(B$4:F$4)</f>
        <v>4.319454821653146E-08</v>
      </c>
    </row>
    <row r="51" spans="1:7" ht="12.75">
      <c r="A51" t="s">
        <v>59</v>
      </c>
      <c r="B51">
        <f>-0.017/(B7*B7+B22*B22)*(B21*B7-B6*B22)</f>
        <v>0.00015496910874447046</v>
      </c>
      <c r="C51">
        <f>-0.017/(C7*C7+C22*C22)*(C21*C7-C6*C22)</f>
        <v>-0.00011482427699057102</v>
      </c>
      <c r="D51">
        <f>-0.017/(D7*D7+D22*D22)*(D21*D7-D6*D22)</f>
        <v>-0.0001914192075140847</v>
      </c>
      <c r="E51">
        <f>-0.017/(E7*E7+E22*E22)*(E21*E7-E6*E22)</f>
        <v>9.244283141703526E-05</v>
      </c>
      <c r="F51">
        <f>-0.017/(F7*F7+F22*F22)*(F21*F7-F6*F22)</f>
        <v>0.00021769545879688726</v>
      </c>
      <c r="G51">
        <f>(B51*B$4+C51*C$4+D51*D$4+E51*E$4+F51*F$4)/SUM(B$4:F$4)</f>
        <v>5.721683849413808E-08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9999.947326707159</v>
      </c>
      <c r="C62">
        <f>C7+(2/0.017)*(C8*C50-C23*C51)</f>
        <v>10000.041076405118</v>
      </c>
      <c r="D62">
        <f>D7+(2/0.017)*(D8*D50-D23*D51)</f>
        <v>10000.025587139256</v>
      </c>
      <c r="E62">
        <f>E7+(2/0.017)*(E8*E50-E23*E51)</f>
        <v>10000.001454854468</v>
      </c>
      <c r="F62">
        <f>F7+(2/0.017)*(F8*F50-F23*F51)</f>
        <v>9999.821861190258</v>
      </c>
    </row>
    <row r="63" spans="1:6" ht="12.75">
      <c r="A63" t="s">
        <v>67</v>
      </c>
      <c r="B63">
        <f>B8+(3/0.017)*(B9*B50-B24*B51)</f>
        <v>-0.15301648497900752</v>
      </c>
      <c r="C63">
        <f>C8+(3/0.017)*(C9*C50-C24*C51)</f>
        <v>-2.6775507847161273</v>
      </c>
      <c r="D63">
        <f>D8+(3/0.017)*(D9*D50-D24*D51)</f>
        <v>-1.640690213388008</v>
      </c>
      <c r="E63">
        <f>E8+(3/0.017)*(E9*E50-E24*E51)</f>
        <v>0.4546589504799015</v>
      </c>
      <c r="F63">
        <f>F8+(3/0.017)*(F9*F50-F24*F51)</f>
        <v>-1.1211930399301837</v>
      </c>
    </row>
    <row r="64" spans="1:6" ht="12.75">
      <c r="A64" t="s">
        <v>68</v>
      </c>
      <c r="B64">
        <f>B9+(4/0.017)*(B10*B50-B25*B51)</f>
        <v>-0.6902159016737862</v>
      </c>
      <c r="C64">
        <f>C9+(4/0.017)*(C10*C50-C25*C51)</f>
        <v>-0.024420475084389666</v>
      </c>
      <c r="D64">
        <f>D9+(4/0.017)*(D10*D50-D25*D51)</f>
        <v>-0.0015945734790118807</v>
      </c>
      <c r="E64">
        <f>E9+(4/0.017)*(E10*E50-E25*E51)</f>
        <v>0.09727028364858176</v>
      </c>
      <c r="F64">
        <f>F9+(4/0.017)*(F10*F50-F25*F51)</f>
        <v>0.23576251640731183</v>
      </c>
    </row>
    <row r="65" spans="1:6" ht="12.75">
      <c r="A65" t="s">
        <v>69</v>
      </c>
      <c r="B65">
        <f>B10+(5/0.017)*(B11*B50-B26*B51)</f>
        <v>-0.18529342332138488</v>
      </c>
      <c r="C65">
        <f>C10+(5/0.017)*(C11*C50-C26*C51)</f>
        <v>0.8060871945246958</v>
      </c>
      <c r="D65">
        <f>D10+(5/0.017)*(D11*D50-D26*D51)</f>
        <v>0.7237461013870297</v>
      </c>
      <c r="E65">
        <f>E10+(5/0.017)*(E11*E50-E26*E51)</f>
        <v>-0.11495761170663141</v>
      </c>
      <c r="F65">
        <f>F10+(5/0.017)*(F11*F50-F26*F51)</f>
        <v>-0.07870230352045782</v>
      </c>
    </row>
    <row r="66" spans="1:6" ht="12.75">
      <c r="A66" t="s">
        <v>70</v>
      </c>
      <c r="B66">
        <f>B11+(6/0.017)*(B12*B50-B27*B51)</f>
        <v>1.9420288491225328</v>
      </c>
      <c r="C66">
        <f>C11+(6/0.017)*(C12*C50-C27*C51)</f>
        <v>1.58617271622915</v>
      </c>
      <c r="D66">
        <f>D11+(6/0.017)*(D12*D50-D27*D51)</f>
        <v>1.40442377948031</v>
      </c>
      <c r="E66">
        <f>E11+(6/0.017)*(E12*E50-E27*E51)</f>
        <v>1.0112700561051944</v>
      </c>
      <c r="F66">
        <f>F11+(6/0.017)*(F12*F50-F27*F51)</f>
        <v>13.302163180190604</v>
      </c>
    </row>
    <row r="67" spans="1:6" ht="12.75">
      <c r="A67" t="s">
        <v>71</v>
      </c>
      <c r="B67">
        <f>B12+(7/0.017)*(B13*B50-B28*B51)</f>
        <v>0.12006740305161227</v>
      </c>
      <c r="C67">
        <f>C12+(7/0.017)*(C13*C50-C28*C51)</f>
        <v>-0.06258169925689774</v>
      </c>
      <c r="D67">
        <f>D12+(7/0.017)*(D13*D50-D28*D51)</f>
        <v>0.040822696740987804</v>
      </c>
      <c r="E67">
        <f>E12+(7/0.017)*(E13*E50-E28*E51)</f>
        <v>0.06272271553260034</v>
      </c>
      <c r="F67">
        <f>F12+(7/0.017)*(F13*F50-F28*F51)</f>
        <v>-0.08584536628227896</v>
      </c>
    </row>
    <row r="68" spans="1:6" ht="12.75">
      <c r="A68" t="s">
        <v>72</v>
      </c>
      <c r="B68">
        <f>B13+(8/0.017)*(B14*B50-B29*B51)</f>
        <v>0.03373076959086808</v>
      </c>
      <c r="C68">
        <f>C13+(8/0.017)*(C14*C50-C29*C51)</f>
        <v>0.05797032255038881</v>
      </c>
      <c r="D68">
        <f>D13+(8/0.017)*(D14*D50-D29*D51)</f>
        <v>0.04427238502461692</v>
      </c>
      <c r="E68">
        <f>E13+(8/0.017)*(E14*E50-E29*E51)</f>
        <v>-0.08399116114673645</v>
      </c>
      <c r="F68">
        <f>F13+(8/0.017)*(F14*F50-F29*F51)</f>
        <v>-0.06477003036760666</v>
      </c>
    </row>
    <row r="69" spans="1:6" ht="12.75">
      <c r="A69" t="s">
        <v>73</v>
      </c>
      <c r="B69">
        <f>B14+(9/0.017)*(B15*B50-B30*B51)</f>
        <v>-0.03754201238154935</v>
      </c>
      <c r="C69">
        <f>C14+(9/0.017)*(C15*C50-C30*C51)</f>
        <v>0.05278186850093667</v>
      </c>
      <c r="D69">
        <f>D14+(9/0.017)*(D15*D50-D30*D51)</f>
        <v>-0.08476339498998868</v>
      </c>
      <c r="E69">
        <f>E14+(9/0.017)*(E15*E50-E30*E51)</f>
        <v>-0.04551281315821701</v>
      </c>
      <c r="F69">
        <f>F14+(9/0.017)*(F15*F50-F30*F51)</f>
        <v>-0.00478869657670635</v>
      </c>
    </row>
    <row r="70" spans="1:6" ht="12.75">
      <c r="A70" t="s">
        <v>74</v>
      </c>
      <c r="B70">
        <f>B15+(10/0.017)*(B16*B50-B31*B51)</f>
        <v>-0.3688564027878639</v>
      </c>
      <c r="C70">
        <f>C15+(10/0.017)*(C16*C50-C31*C51)</f>
        <v>-0.1523340890348082</v>
      </c>
      <c r="D70">
        <f>D15+(10/0.017)*(D16*D50-D31*D51)</f>
        <v>-0.06813613696504778</v>
      </c>
      <c r="E70">
        <f>E15+(10/0.017)*(E16*E50-E31*E51)</f>
        <v>-0.14856750336221763</v>
      </c>
      <c r="F70">
        <f>F15+(10/0.017)*(F16*F50-F31*F51)</f>
        <v>-0.425740905907061</v>
      </c>
    </row>
    <row r="71" spans="1:6" ht="12.75">
      <c r="A71" t="s">
        <v>75</v>
      </c>
      <c r="B71">
        <f>B16+(11/0.017)*(B17*B50-B32*B51)</f>
        <v>0.009936197208199975</v>
      </c>
      <c r="C71">
        <f>C16+(11/0.017)*(C17*C50-C32*C51)</f>
        <v>-0.0035764286378995335</v>
      </c>
      <c r="D71">
        <f>D16+(11/0.017)*(D17*D50-D32*D51)</f>
        <v>0.02522347810447915</v>
      </c>
      <c r="E71">
        <f>E16+(11/0.017)*(E17*E50-E32*E51)</f>
        <v>-0.003954403037858907</v>
      </c>
      <c r="F71">
        <f>F16+(11/0.017)*(F17*F50-F32*F51)</f>
        <v>-0.04925230766825205</v>
      </c>
    </row>
    <row r="72" spans="1:6" ht="12.75">
      <c r="A72" t="s">
        <v>76</v>
      </c>
      <c r="B72">
        <f>B17+(12/0.017)*(B18*B50-B33*B51)</f>
        <v>-0.012916194582795377</v>
      </c>
      <c r="C72">
        <f>C17+(12/0.017)*(C18*C50-C33*C51)</f>
        <v>0.006215647657538903</v>
      </c>
      <c r="D72">
        <f>D17+(12/0.017)*(D18*D50-D33*D51)</f>
        <v>-0.01810273284790416</v>
      </c>
      <c r="E72">
        <f>E17+(12/0.017)*(E18*E50-E33*E51)</f>
        <v>-0.016654789380336384</v>
      </c>
      <c r="F72">
        <f>F17+(12/0.017)*(F18*F50-F33*F51)</f>
        <v>-0.053724242699275226</v>
      </c>
    </row>
    <row r="73" spans="1:6" ht="12.75">
      <c r="A73" t="s">
        <v>77</v>
      </c>
      <c r="B73">
        <f>B18+(13/0.017)*(B19*B50-B34*B51)</f>
        <v>0.01249783150662997</v>
      </c>
      <c r="C73">
        <f>C18+(13/0.017)*(C19*C50-C34*C51)</f>
        <v>0.009305666691661604</v>
      </c>
      <c r="D73">
        <f>D18+(13/0.017)*(D19*D50-D34*D51)</f>
        <v>0.00010237393255232985</v>
      </c>
      <c r="E73">
        <f>E18+(13/0.017)*(E19*E50-E34*E51)</f>
        <v>0.00751050288707341</v>
      </c>
      <c r="F73">
        <f>F18+(13/0.017)*(F19*F50-F34*F51)</f>
        <v>-0.0027639379146693014</v>
      </c>
    </row>
    <row r="74" spans="1:6" ht="12.75">
      <c r="A74" t="s">
        <v>78</v>
      </c>
      <c r="B74">
        <f>B19+(14/0.017)*(B20*B50-B35*B51)</f>
        <v>-0.21558006851649725</v>
      </c>
      <c r="C74">
        <f>C19+(14/0.017)*(C20*C50-C35*C51)</f>
        <v>-0.21197300505872738</v>
      </c>
      <c r="D74">
        <f>D19+(14/0.017)*(D20*D50-D35*D51)</f>
        <v>-0.20972302810420848</v>
      </c>
      <c r="E74">
        <f>E19+(14/0.017)*(E20*E50-E35*E51)</f>
        <v>-0.20445294806119285</v>
      </c>
      <c r="F74">
        <f>F19+(14/0.017)*(F20*F50-F35*F51)</f>
        <v>-0.15851442801697585</v>
      </c>
    </row>
    <row r="75" spans="1:6" ht="12.75">
      <c r="A75" t="s">
        <v>79</v>
      </c>
      <c r="B75" s="49">
        <f>B20</f>
        <v>-0.001842277</v>
      </c>
      <c r="C75" s="49">
        <f>C20</f>
        <v>0.0004449621</v>
      </c>
      <c r="D75" s="49">
        <f>D20</f>
        <v>0.0003886346</v>
      </c>
      <c r="E75" s="49">
        <f>E20</f>
        <v>0.0001645448</v>
      </c>
      <c r="F75" s="49">
        <f>F20</f>
        <v>-0.001065846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55.12004968405257</v>
      </c>
      <c r="C82">
        <f>C22+(2/0.017)*(C8*C51+C23*C50)</f>
        <v>10.110217314186913</v>
      </c>
      <c r="D82">
        <f>D22+(2/0.017)*(D8*D51+D23*D50)</f>
        <v>-14.16551425406519</v>
      </c>
      <c r="E82">
        <f>E22+(2/0.017)*(E8*E51+E23*E50)</f>
        <v>-12.966194191394937</v>
      </c>
      <c r="F82">
        <f>F22+(2/0.017)*(F8*F51+F23*F50)</f>
        <v>-29.789637897650316</v>
      </c>
    </row>
    <row r="83" spans="1:6" ht="12.75">
      <c r="A83" t="s">
        <v>82</v>
      </c>
      <c r="B83">
        <f>B23+(3/0.017)*(B9*B51+B24*B50)</f>
        <v>2.93124457047214</v>
      </c>
      <c r="C83">
        <f>C23+(3/0.017)*(C9*C51+C24*C50)</f>
        <v>2.374652755954182</v>
      </c>
      <c r="D83">
        <f>D23+(3/0.017)*(D9*D51+D24*D50)</f>
        <v>0.3778377025000235</v>
      </c>
      <c r="E83">
        <f>E23+(3/0.017)*(E9*E51+E24*E50)</f>
        <v>0.8258567228570842</v>
      </c>
      <c r="F83">
        <f>F23+(3/0.017)*(F9*F51+F24*F50)</f>
        <v>7.266599794790139</v>
      </c>
    </row>
    <row r="84" spans="1:6" ht="12.75">
      <c r="A84" t="s">
        <v>83</v>
      </c>
      <c r="B84">
        <f>B24+(4/0.017)*(B10*B51+B25*B50)</f>
        <v>-0.2651798906018105</v>
      </c>
      <c r="C84">
        <f>C24+(4/0.017)*(C10*C51+C25*C50)</f>
        <v>-0.7123621299326306</v>
      </c>
      <c r="D84">
        <f>D24+(4/0.017)*(D10*D51+D25*D50)</f>
        <v>1.5060734335881083</v>
      </c>
      <c r="E84">
        <f>E24+(4/0.017)*(E10*E51+E25*E50)</f>
        <v>1.0556177427617437</v>
      </c>
      <c r="F84">
        <f>F24+(4/0.017)*(F10*F51+F25*F50)</f>
        <v>1.7059024744099291</v>
      </c>
    </row>
    <row r="85" spans="1:6" ht="12.75">
      <c r="A85" t="s">
        <v>84</v>
      </c>
      <c r="B85">
        <f>B25+(5/0.017)*(B11*B51+B26*B50)</f>
        <v>-0.2638363480649466</v>
      </c>
      <c r="C85">
        <f>C25+(5/0.017)*(C11*C51+C26*C50)</f>
        <v>-0.15293306725004024</v>
      </c>
      <c r="D85">
        <f>D25+(5/0.017)*(D11*D51+D26*D50)</f>
        <v>-0.5408609466000043</v>
      </c>
      <c r="E85">
        <f>E25+(5/0.017)*(E11*E51+E26*E50)</f>
        <v>0.014024895922935068</v>
      </c>
      <c r="F85">
        <f>F25+(5/0.017)*(F11*F51+F26*F50)</f>
        <v>-0.9046586598326944</v>
      </c>
    </row>
    <row r="86" spans="1:6" ht="12.75">
      <c r="A86" t="s">
        <v>85</v>
      </c>
      <c r="B86">
        <f>B26+(6/0.017)*(B12*B51+B27*B50)</f>
        <v>0.45058051852107567</v>
      </c>
      <c r="C86">
        <f>C26+(6/0.017)*(C12*C51+C27*C50)</f>
        <v>0.23315157901497652</v>
      </c>
      <c r="D86">
        <f>D26+(6/0.017)*(D12*D51+D27*D50)</f>
        <v>-0.09171126876124591</v>
      </c>
      <c r="E86">
        <f>E26+(6/0.017)*(E12*E51+E27*E50)</f>
        <v>0.22056510517692593</v>
      </c>
      <c r="F86">
        <f>F26+(6/0.017)*(F12*F51+F27*F50)</f>
        <v>2.7977754598386677</v>
      </c>
    </row>
    <row r="87" spans="1:6" ht="12.75">
      <c r="A87" t="s">
        <v>86</v>
      </c>
      <c r="B87">
        <f>B27+(7/0.017)*(B13*B51+B28*B50)</f>
        <v>0.05737108762917077</v>
      </c>
      <c r="C87">
        <f>C27+(7/0.017)*(C13*C51+C28*C50)</f>
        <v>0.04711971679401244</v>
      </c>
      <c r="D87">
        <f>D27+(7/0.017)*(D13*D51+D28*D50)</f>
        <v>-0.17317797150141</v>
      </c>
      <c r="E87">
        <f>E27+(7/0.017)*(E13*E51+E28*E50)</f>
        <v>0.3169657637236589</v>
      </c>
      <c r="F87">
        <f>F27+(7/0.017)*(F13*F51+F28*F50)</f>
        <v>0.07738690182321405</v>
      </c>
    </row>
    <row r="88" spans="1:6" ht="12.75">
      <c r="A88" t="s">
        <v>87</v>
      </c>
      <c r="B88">
        <f>B28+(8/0.017)*(B14*B51+B29*B50)</f>
        <v>-0.22365296269029625</v>
      </c>
      <c r="C88">
        <f>C28+(8/0.017)*(C14*C51+C29*C50)</f>
        <v>-0.023475997283412757</v>
      </c>
      <c r="D88">
        <f>D28+(8/0.017)*(D14*D51+D29*D50)</f>
        <v>0.06544835986375219</v>
      </c>
      <c r="E88">
        <f>E28+(8/0.017)*(E14*E51+E29*E50)</f>
        <v>0.08209977928721253</v>
      </c>
      <c r="F88">
        <f>F28+(8/0.017)*(F14*F51+F29*F50)</f>
        <v>-0.06268196385020092</v>
      </c>
    </row>
    <row r="89" spans="1:6" ht="12.75">
      <c r="A89" t="s">
        <v>88</v>
      </c>
      <c r="B89">
        <f>B29+(9/0.017)*(B15*B51+B30*B50)</f>
        <v>0.04882113206593589</v>
      </c>
      <c r="C89">
        <f>C29+(9/0.017)*(C15*C51+C30*C50)</f>
        <v>-0.04315040094550653</v>
      </c>
      <c r="D89">
        <f>D29+(9/0.017)*(D15*D51+D30*D50)</f>
        <v>-0.032570413047458495</v>
      </c>
      <c r="E89">
        <f>E29+(9/0.017)*(E15*E51+E30*E50)</f>
        <v>-0.007743317170412165</v>
      </c>
      <c r="F89">
        <f>F29+(9/0.017)*(F15*F51+F30*F50)</f>
        <v>-0.05786862747336681</v>
      </c>
    </row>
    <row r="90" spans="1:6" ht="12.75">
      <c r="A90" t="s">
        <v>89</v>
      </c>
      <c r="B90">
        <f>B30+(10/0.017)*(B16*B51+B31*B50)</f>
        <v>0.041004167129261165</v>
      </c>
      <c r="C90">
        <f>C30+(10/0.017)*(C16*C51+C31*C50)</f>
        <v>0.07055048808394769</v>
      </c>
      <c r="D90">
        <f>D30+(10/0.017)*(D16*D51+D31*D50)</f>
        <v>-0.022949580949989883</v>
      </c>
      <c r="E90">
        <f>E30+(10/0.017)*(E16*E51+E31*E50)</f>
        <v>-0.036723356498537627</v>
      </c>
      <c r="F90">
        <f>F30+(10/0.017)*(F16*F51+F31*F50)</f>
        <v>0.2648040066684057</v>
      </c>
    </row>
    <row r="91" spans="1:6" ht="12.75">
      <c r="A91" t="s">
        <v>90</v>
      </c>
      <c r="B91">
        <f>B31+(11/0.017)*(B17*B51+B32*B50)</f>
        <v>-0.003314933670717489</v>
      </c>
      <c r="C91">
        <f>C31+(11/0.017)*(C17*C51+C32*C50)</f>
        <v>-0.04434587845813986</v>
      </c>
      <c r="D91">
        <f>D31+(11/0.017)*(D17*D51+D32*D50)</f>
        <v>-0.02754655518166891</v>
      </c>
      <c r="E91">
        <f>E31+(11/0.017)*(E17*E51+E32*E50)</f>
        <v>-0.006365970016891613</v>
      </c>
      <c r="F91">
        <f>F31+(11/0.017)*(F17*F51+F32*F50)</f>
        <v>-0.02573724245979943</v>
      </c>
    </row>
    <row r="92" spans="1:6" ht="12.75">
      <c r="A92" t="s">
        <v>91</v>
      </c>
      <c r="B92">
        <f>B32+(12/0.017)*(B18*B51+B33*B50)</f>
        <v>-0.01662857755801062</v>
      </c>
      <c r="C92">
        <f>C32+(12/0.017)*(C18*C51+C33*C50)</f>
        <v>0.00787999025351675</v>
      </c>
      <c r="D92">
        <f>D32+(12/0.017)*(D18*D51+D33*D50)</f>
        <v>0.002855801860176324</v>
      </c>
      <c r="E92">
        <f>E32+(12/0.017)*(E18*E51+E33*E50)</f>
        <v>0.009519865895201414</v>
      </c>
      <c r="F92">
        <f>F32+(12/0.017)*(F18*F51+F33*F50)</f>
        <v>-0.03004464213730371</v>
      </c>
    </row>
    <row r="93" spans="1:6" ht="12.75">
      <c r="A93" t="s">
        <v>92</v>
      </c>
      <c r="B93">
        <f>B33+(13/0.017)*(B19*B51+B34*B50)</f>
        <v>0.07721645950343359</v>
      </c>
      <c r="C93">
        <f>C33+(13/0.017)*(C19*C51+C34*C50)</f>
        <v>0.05407057603634326</v>
      </c>
      <c r="D93">
        <f>D33+(13/0.017)*(D19*D51+D34*D50)</f>
        <v>0.06200907265771381</v>
      </c>
      <c r="E93">
        <f>E33+(13/0.017)*(E19*E51+E34*E50)</f>
        <v>0.06698770642167298</v>
      </c>
      <c r="F93">
        <f>F33+(13/0.017)*(F19*F51+F34*F50)</f>
        <v>0.02676449236355149</v>
      </c>
    </row>
    <row r="94" spans="1:6" ht="12.75">
      <c r="A94" t="s">
        <v>93</v>
      </c>
      <c r="B94">
        <f>B34+(14/0.017)*(B20*B51+B35*B50)</f>
        <v>-0.009191972050532593</v>
      </c>
      <c r="C94">
        <f>C34+(14/0.017)*(C20*C51+C35*C50)</f>
        <v>-0.003912726601820619</v>
      </c>
      <c r="D94">
        <f>D34+(14/0.017)*(D20*D51+D35*D50)</f>
        <v>-0.007246063491607068</v>
      </c>
      <c r="E94">
        <f>E34+(14/0.017)*(E20*E51+E35*E50)</f>
        <v>-0.008666990971443635</v>
      </c>
      <c r="F94">
        <f>F34+(14/0.017)*(F20*F51+F35*F50)</f>
        <v>-0.03388823225883969</v>
      </c>
    </row>
    <row r="95" spans="1:6" ht="12.75">
      <c r="A95" t="s">
        <v>94</v>
      </c>
      <c r="B95" s="49">
        <f>B35</f>
        <v>-0.0009575225</v>
      </c>
      <c r="C95" s="49">
        <f>C35</f>
        <v>-0.004049469</v>
      </c>
      <c r="D95" s="49">
        <f>D35</f>
        <v>-0.00201741</v>
      </c>
      <c r="E95" s="49">
        <f>E35</f>
        <v>-0.005968216</v>
      </c>
      <c r="F95" s="49">
        <f>F35</f>
        <v>-0.0006217993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-0.15301729097146524</v>
      </c>
      <c r="C103">
        <f>C63*10000/C62</f>
        <v>-2.677539786345229</v>
      </c>
      <c r="D103">
        <f>D63*10000/D62</f>
        <v>-1.6406860153418528</v>
      </c>
      <c r="E103">
        <f>E63*10000/E62</f>
        <v>0.4546588843336506</v>
      </c>
      <c r="F103">
        <f>F63*10000/F62</f>
        <v>-1.1212130130853455</v>
      </c>
      <c r="G103">
        <f>AVERAGE(C103:E103)</f>
        <v>-1.2878556391178102</v>
      </c>
      <c r="H103">
        <f>STDEV(C103:E103)</f>
        <v>1.5956296825831595</v>
      </c>
      <c r="I103">
        <f>(B103*B4+C103*C4+D103*D4+E103*E4+F103*F4)/SUM(B4:F4)</f>
        <v>-1.101386814136224</v>
      </c>
      <c r="K103">
        <f>(LN(H103)+LN(H123))/2-LN(K114*K115^3)</f>
        <v>-3.621593223200694</v>
      </c>
    </row>
    <row r="104" spans="1:11" ht="12.75">
      <c r="A104" t="s">
        <v>68</v>
      </c>
      <c r="B104">
        <f>B64*10000/B62</f>
        <v>-0.6902195372873674</v>
      </c>
      <c r="C104">
        <f>C64*10000/C62</f>
        <v>-0.02442037477426893</v>
      </c>
      <c r="D104">
        <f>D64*10000/D62</f>
        <v>-0.0015945693989649543</v>
      </c>
      <c r="E104">
        <f>E64*10000/E62</f>
        <v>0.09727026949717314</v>
      </c>
      <c r="F104">
        <f>F64*10000/F62</f>
        <v>0.23576671632753418</v>
      </c>
      <c r="G104">
        <f>AVERAGE(C104:E104)</f>
        <v>0.023751775107979753</v>
      </c>
      <c r="H104">
        <f>STDEV(C104:E104)</f>
        <v>0.06468370050250842</v>
      </c>
      <c r="I104">
        <f>(B104*B4+C104*C4+D104*D4+E104*E4+F104*F4)/SUM(B4:F4)</f>
        <v>-0.0514066299335621</v>
      </c>
      <c r="K104">
        <f>(LN(H104)+LN(H124))/2-LN(K114*K115^4)</f>
        <v>-4.5767449865528445</v>
      </c>
    </row>
    <row r="105" spans="1:11" ht="12.75">
      <c r="A105" t="s">
        <v>69</v>
      </c>
      <c r="B105">
        <f>B65*10000/B62</f>
        <v>-0.18529439932800063</v>
      </c>
      <c r="C105">
        <f>C65*10000/C62</f>
        <v>0.8060838834218803</v>
      </c>
      <c r="D105">
        <f>D65*10000/D62</f>
        <v>0.7237442495325398</v>
      </c>
      <c r="E105">
        <f>E65*10000/E62</f>
        <v>-0.11495759498197435</v>
      </c>
      <c r="F105">
        <f>F65*10000/F62</f>
        <v>-0.07870370553890052</v>
      </c>
      <c r="G105">
        <f>AVERAGE(C105:E105)</f>
        <v>0.4716235126574819</v>
      </c>
      <c r="H105">
        <f>STDEV(C105:E105)</f>
        <v>0.5096596910752371</v>
      </c>
      <c r="I105">
        <f>(B105*B4+C105*C4+D105*D4+E105*E4+F105*F4)/SUM(B4:F4)</f>
        <v>0.3030692081246472</v>
      </c>
      <c r="K105">
        <f>(LN(H105)+LN(H125))/2-LN(K114*K115^5)</f>
        <v>-3.661124185472434</v>
      </c>
    </row>
    <row r="106" spans="1:11" ht="12.75">
      <c r="A106" t="s">
        <v>70</v>
      </c>
      <c r="B106">
        <f>B66*10000/B62</f>
        <v>1.9420390784818418</v>
      </c>
      <c r="C106">
        <f>C66*10000/C62</f>
        <v>1.586166200828605</v>
      </c>
      <c r="D106">
        <f>D66*10000/D62</f>
        <v>1.4044201859708227</v>
      </c>
      <c r="E106">
        <f>E66*10000/E62</f>
        <v>1.01126990898014</v>
      </c>
      <c r="F106">
        <f>F66*10000/F62</f>
        <v>13.302400147563505</v>
      </c>
      <c r="G106">
        <f>AVERAGE(C106:E106)</f>
        <v>1.3339520985931894</v>
      </c>
      <c r="H106">
        <f>STDEV(C106:E106)</f>
        <v>0.29385498140966587</v>
      </c>
      <c r="I106">
        <f>(B106*B4+C106*C4+D106*D4+E106*E4+F106*F4)/SUM(B4:F4)</f>
        <v>3.018897745055842</v>
      </c>
      <c r="K106">
        <f>(LN(H106)+LN(H126))/2-LN(K114*K115^6)</f>
        <v>-3.5632652587235465</v>
      </c>
    </row>
    <row r="107" spans="1:11" ht="12.75">
      <c r="A107" t="s">
        <v>71</v>
      </c>
      <c r="B107">
        <f>B67*10000/B62</f>
        <v>0.12006803548949169</v>
      </c>
      <c r="C107">
        <f>C67*10000/C62</f>
        <v>-0.0625814421948305</v>
      </c>
      <c r="D107">
        <f>D67*10000/D62</f>
        <v>0.04082259228765244</v>
      </c>
      <c r="E107">
        <f>E67*10000/E62</f>
        <v>0.06272270640735937</v>
      </c>
      <c r="F107">
        <f>F67*10000/F62</f>
        <v>-0.08584689554865826</v>
      </c>
      <c r="G107">
        <f>AVERAGE(C107:E107)</f>
        <v>0.013654618833393771</v>
      </c>
      <c r="H107">
        <f>STDEV(C107:E107)</f>
        <v>0.06692425943137809</v>
      </c>
      <c r="I107">
        <f>(B107*B4+C107*C4+D107*D4+E107*E4+F107*F4)/SUM(B4:F4)</f>
        <v>0.015786496797446054</v>
      </c>
      <c r="K107">
        <f>(LN(H107)+LN(H127))/2-LN(K114*K115^7)</f>
        <v>-3.5676481502494863</v>
      </c>
    </row>
    <row r="108" spans="1:9" ht="12.75">
      <c r="A108" t="s">
        <v>72</v>
      </c>
      <c r="B108">
        <f>B68*10000/B62</f>
        <v>0.03373094726287438</v>
      </c>
      <c r="C108">
        <f>C68*10000/C62</f>
        <v>0.057970084430121534</v>
      </c>
      <c r="D108">
        <f>D68*10000/D62</f>
        <v>0.04427227174453868</v>
      </c>
      <c r="E108">
        <f>E68*10000/E62</f>
        <v>-0.08399114892724663</v>
      </c>
      <c r="F108">
        <f>F68*10000/F62</f>
        <v>-0.06477118419377245</v>
      </c>
      <c r="G108">
        <f>AVERAGE(C108:E108)</f>
        <v>0.00608373574913786</v>
      </c>
      <c r="H108">
        <f>STDEV(C108:E108)</f>
        <v>0.07830722288007859</v>
      </c>
      <c r="I108">
        <f>(B108*B4+C108*C4+D108*D4+E108*E4+F108*F4)/SUM(B4:F4)</f>
        <v>0.0006424911391457134</v>
      </c>
    </row>
    <row r="109" spans="1:9" ht="12.75">
      <c r="A109" t="s">
        <v>73</v>
      </c>
      <c r="B109">
        <f>B69*10000/B62</f>
        <v>-0.03754221012873215</v>
      </c>
      <c r="C109">
        <f>C69*10000/C62</f>
        <v>0.0527816516928859</v>
      </c>
      <c r="D109">
        <f>D69*10000/D62</f>
        <v>-0.08476317810526449</v>
      </c>
      <c r="E109">
        <f>E69*10000/E62</f>
        <v>-0.04551280653676601</v>
      </c>
      <c r="F109">
        <f>F69*10000/F62</f>
        <v>-0.004788781883496834</v>
      </c>
      <c r="G109">
        <f>AVERAGE(C109:E109)</f>
        <v>-0.02583144431638153</v>
      </c>
      <c r="H109">
        <f>STDEV(C109:E109)</f>
        <v>0.07085310201528246</v>
      </c>
      <c r="I109">
        <f>(B109*B4+C109*C4+D109*D4+E109*E4+F109*F4)/SUM(B4:F4)</f>
        <v>-0.024710530637200946</v>
      </c>
    </row>
    <row r="110" spans="1:11" ht="12.75">
      <c r="A110" t="s">
        <v>74</v>
      </c>
      <c r="B110">
        <f>B70*10000/B62</f>
        <v>-0.3688583456862298</v>
      </c>
      <c r="C110">
        <f>C70*10000/C62</f>
        <v>-0.15233346330370304</v>
      </c>
      <c r="D110">
        <f>D70*10000/D62</f>
        <v>-0.06813596262461137</v>
      </c>
      <c r="E110">
        <f>E70*10000/E62</f>
        <v>-0.14856748174781118</v>
      </c>
      <c r="F110">
        <f>F70*10000/F62</f>
        <v>-0.42574849013998933</v>
      </c>
      <c r="G110">
        <f>AVERAGE(C110:E110)</f>
        <v>-0.12301230255870854</v>
      </c>
      <c r="H110">
        <f>STDEV(C110:E110)</f>
        <v>0.04756159340993277</v>
      </c>
      <c r="I110">
        <f>(B110*B4+C110*C4+D110*D4+E110*E4+F110*F4)/SUM(B4:F4)</f>
        <v>-0.19902449544209264</v>
      </c>
      <c r="K110">
        <f>EXP(AVERAGE(K103:K107))</f>
        <v>0.022413873462400355</v>
      </c>
    </row>
    <row r="111" spans="1:9" ht="12.75">
      <c r="A111" t="s">
        <v>75</v>
      </c>
      <c r="B111">
        <f>B71*10000/B62</f>
        <v>0.009936249545698182</v>
      </c>
      <c r="C111">
        <f>C71*10000/C62</f>
        <v>-0.003576413947276717</v>
      </c>
      <c r="D111">
        <f>D71*10000/D62</f>
        <v>0.02522341356497961</v>
      </c>
      <c r="E111">
        <f>E71*10000/E62</f>
        <v>-0.003954402462550899</v>
      </c>
      <c r="F111">
        <f>F71*10000/F62</f>
        <v>-0.04925318505862829</v>
      </c>
      <c r="G111">
        <f>AVERAGE(C111:E111)</f>
        <v>0.0058975323850506646</v>
      </c>
      <c r="H111">
        <f>STDEV(C111:E111)</f>
        <v>0.016737771099073154</v>
      </c>
      <c r="I111">
        <f>(B111*B4+C111*C4+D111*D4+E111*E4+F111*F4)/SUM(B4:F4)</f>
        <v>-0.0008766946386846912</v>
      </c>
    </row>
    <row r="112" spans="1:9" ht="12.75">
      <c r="A112" t="s">
        <v>76</v>
      </c>
      <c r="B112">
        <f>B72*10000/B62</f>
        <v>-0.0129162626170037</v>
      </c>
      <c r="C112">
        <f>C72*10000/C62</f>
        <v>0.006215622125997652</v>
      </c>
      <c r="D112">
        <f>D72*10000/D62</f>
        <v>-0.018102686528308046</v>
      </c>
      <c r="E112">
        <f>E72*10000/E62</f>
        <v>-0.016654786957307263</v>
      </c>
      <c r="F112">
        <f>F72*10000/F62</f>
        <v>-0.053725199753588956</v>
      </c>
      <c r="G112">
        <f>AVERAGE(C112:E112)</f>
        <v>-0.009513950453205884</v>
      </c>
      <c r="H112">
        <f>STDEV(C112:E112)</f>
        <v>0.01364143296854293</v>
      </c>
      <c r="I112">
        <f>(B112*B4+C112*C4+D112*D4+E112*E4+F112*F4)/SUM(B4:F4)</f>
        <v>-0.01590346497455764</v>
      </c>
    </row>
    <row r="113" spans="1:9" ht="12.75">
      <c r="A113" t="s">
        <v>77</v>
      </c>
      <c r="B113">
        <f>B73*10000/B62</f>
        <v>0.012497897337170603</v>
      </c>
      <c r="C113">
        <f>C73*10000/C62</f>
        <v>0.009305628467485123</v>
      </c>
      <c r="D113">
        <f>D73*10000/D62</f>
        <v>0.00010237367060739324</v>
      </c>
      <c r="E113">
        <f>E73*10000/E62</f>
        <v>0.007510501794404701</v>
      </c>
      <c r="F113">
        <f>F73*10000/F62</f>
        <v>-0.0027639871520074417</v>
      </c>
      <c r="G113">
        <f>AVERAGE(C113:E113)</f>
        <v>0.005639501310832407</v>
      </c>
      <c r="H113">
        <f>STDEV(C113:E113)</f>
        <v>0.004878571186444763</v>
      </c>
      <c r="I113">
        <f>(B113*B4+C113*C4+D113*D4+E113*E4+F113*F4)/SUM(B4:F4)</f>
        <v>0.005512421445618477</v>
      </c>
    </row>
    <row r="114" spans="1:11" ht="12.75">
      <c r="A114" t="s">
        <v>78</v>
      </c>
      <c r="B114">
        <f>B74*10000/B62</f>
        <v>-0.21558120405368647</v>
      </c>
      <c r="C114">
        <f>C74*10000/C62</f>
        <v>-0.21197213435340093</v>
      </c>
      <c r="D114">
        <f>D74*10000/D62</f>
        <v>-0.209722491484349</v>
      </c>
      <c r="E114">
        <f>E74*10000/E62</f>
        <v>-0.2044529183162687</v>
      </c>
      <c r="F114">
        <f>F74*10000/F62</f>
        <v>-0.15851725182443221</v>
      </c>
      <c r="G114">
        <f>AVERAGE(C114:E114)</f>
        <v>-0.20871584805133955</v>
      </c>
      <c r="H114">
        <f>STDEV(C114:E114)</f>
        <v>0.003859358846257547</v>
      </c>
      <c r="I114">
        <f>(B114*B4+C114*C4+D114*D4+E114*E4+F114*F4)/SUM(B4:F4)</f>
        <v>-0.20301347536689912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-0.0018422867039307052</v>
      </c>
      <c r="C115">
        <f>C75*10000/C62</f>
        <v>0.0004449602722631596</v>
      </c>
      <c r="D115">
        <f>D75*10000/D62</f>
        <v>0.0003886336055977814</v>
      </c>
      <c r="E115">
        <f>E75*10000/E62</f>
        <v>0.00016454477606112975</v>
      </c>
      <c r="F115">
        <f>F75*10000/F62</f>
        <v>-0.0010658649871920164</v>
      </c>
      <c r="G115">
        <f>AVERAGE(C115:E115)</f>
        <v>0.0003327128846406903</v>
      </c>
      <c r="H115">
        <f>STDEV(C115:E115)</f>
        <v>0.00014833596294165587</v>
      </c>
      <c r="I115">
        <f>(B115*B4+C115*C4+D115*D4+E115*E4+F115*F4)/SUM(B4:F4)</f>
        <v>-0.00016897955191892458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55.120340021033705</v>
      </c>
      <c r="C122">
        <f>C82*10000/C62</f>
        <v>10.110175785219278</v>
      </c>
      <c r="D122">
        <f>D82*10000/D62</f>
        <v>-14.165478008659345</v>
      </c>
      <c r="E122">
        <f>E82*10000/E62</f>
        <v>-12.966192305002657</v>
      </c>
      <c r="F122">
        <f>F82*10000/F62</f>
        <v>-29.790168576167535</v>
      </c>
      <c r="G122">
        <f>AVERAGE(C122:E122)</f>
        <v>-5.673831509480908</v>
      </c>
      <c r="H122">
        <f>STDEV(C122:E122)</f>
        <v>13.68249744232062</v>
      </c>
      <c r="I122">
        <f>(B122*B4+C122*C4+D122*D4+E122*E4+F122*F4)/SUM(B4:F4)</f>
        <v>-0.08162077060965192</v>
      </c>
    </row>
    <row r="123" spans="1:9" ht="12.75">
      <c r="A123" t="s">
        <v>82</v>
      </c>
      <c r="B123">
        <f>B83*10000/B62</f>
        <v>2.931260010383832</v>
      </c>
      <c r="C123">
        <f>C83*10000/C62</f>
        <v>2.374643001774387</v>
      </c>
      <c r="D123">
        <f>D83*10000/D62</f>
        <v>0.3778367357239062</v>
      </c>
      <c r="E123">
        <f>E83*10000/E62</f>
        <v>0.8258566027069675</v>
      </c>
      <c r="F123">
        <f>F83*10000/F62</f>
        <v>7.266729243439953</v>
      </c>
      <c r="G123">
        <f>AVERAGE(C123:E123)</f>
        <v>1.1927787800684202</v>
      </c>
      <c r="H123">
        <f>STDEV(C123:E123)</f>
        <v>1.0477512725901925</v>
      </c>
      <c r="I123">
        <f>(B123*B4+C123*C4+D123*D4+E123*E4+F123*F4)/SUM(B4:F4)</f>
        <v>2.25517695665699</v>
      </c>
    </row>
    <row r="124" spans="1:9" ht="12.75">
      <c r="A124" t="s">
        <v>83</v>
      </c>
      <c r="B124">
        <f>B84*10000/B62</f>
        <v>-0.26518128739897123</v>
      </c>
      <c r="C124">
        <f>C84*10000/C62</f>
        <v>-0.712359203817106</v>
      </c>
      <c r="D124">
        <f>D84*10000/D62</f>
        <v>1.506069579986901</v>
      </c>
      <c r="E124">
        <f>E84*10000/E62</f>
        <v>1.055617589184747</v>
      </c>
      <c r="F124">
        <f>F84*10000/F62</f>
        <v>1.705932863694913</v>
      </c>
      <c r="G124">
        <f>AVERAGE(C124:E124)</f>
        <v>0.6164426551181806</v>
      </c>
      <c r="H124">
        <f>STDEV(C124:E124)</f>
        <v>1.1726092845602116</v>
      </c>
      <c r="I124">
        <f>(B124*B4+C124*C4+D124*D4+E124*E4+F124*F4)/SUM(B4:F4)</f>
        <v>0.633902642892811</v>
      </c>
    </row>
    <row r="125" spans="1:9" ht="12.75">
      <c r="A125" t="s">
        <v>84</v>
      </c>
      <c r="B125">
        <f>B85*10000/B62</f>
        <v>-0.2638377377851891</v>
      </c>
      <c r="C125">
        <f>C85*10000/C62</f>
        <v>-0.152932439058558</v>
      </c>
      <c r="D125">
        <f>D85*10000/D62</f>
        <v>-0.5408595626951094</v>
      </c>
      <c r="E125">
        <f>E85*10000/E62</f>
        <v>0.014024893882517115</v>
      </c>
      <c r="F125">
        <f>F85*10000/F62</f>
        <v>-0.9046747756014675</v>
      </c>
      <c r="G125">
        <f>AVERAGE(C125:E125)</f>
        <v>-0.22658903595705007</v>
      </c>
      <c r="H125">
        <f>STDEV(C125:E125)</f>
        <v>0.2846808050042401</v>
      </c>
      <c r="I125">
        <f>(B125*B4+C125*C4+D125*D4+E125*E4+F125*F4)/SUM(B4:F4)</f>
        <v>-0.3224454495589866</v>
      </c>
    </row>
    <row r="126" spans="1:9" ht="12.75">
      <c r="A126" t="s">
        <v>85</v>
      </c>
      <c r="B126">
        <f>B86*10000/B62</f>
        <v>0.45058289188953704</v>
      </c>
      <c r="C126">
        <f>C86*10000/C62</f>
        <v>0.23315062131603906</v>
      </c>
      <c r="D126">
        <f>D86*10000/D62</f>
        <v>-0.09171103409894583</v>
      </c>
      <c r="E126">
        <f>E86*10000/E62</f>
        <v>0.2205650730879177</v>
      </c>
      <c r="F126">
        <f>F86*10000/F62</f>
        <v>2.797825299965548</v>
      </c>
      <c r="G126">
        <f>AVERAGE(C126:E126)</f>
        <v>0.12066822010167029</v>
      </c>
      <c r="H126">
        <f>STDEV(C126:E126)</f>
        <v>0.18403344727836307</v>
      </c>
      <c r="I126">
        <f>(B126*B4+C126*C4+D126*D4+E126*E4+F126*F4)/SUM(B4:F4)</f>
        <v>0.5256629205814842</v>
      </c>
    </row>
    <row r="127" spans="1:9" ht="12.75">
      <c r="A127" t="s">
        <v>86</v>
      </c>
      <c r="B127">
        <f>B87*10000/B62</f>
        <v>0.057371389823172456</v>
      </c>
      <c r="C127">
        <f>C87*10000/C62</f>
        <v>0.047119523243949864</v>
      </c>
      <c r="D127">
        <f>D87*10000/D62</f>
        <v>-0.1731775283896565</v>
      </c>
      <c r="E127">
        <f>E87*10000/E62</f>
        <v>0.3169657176097599</v>
      </c>
      <c r="F127">
        <f>F87*10000/F62</f>
        <v>0.07738828040883004</v>
      </c>
      <c r="G127">
        <f>AVERAGE(C127:E127)</f>
        <v>0.06363590415468441</v>
      </c>
      <c r="H127">
        <f>STDEV(C127:E127)</f>
        <v>0.24548868309659908</v>
      </c>
      <c r="I127">
        <f>(B127*B4+C127*C4+D127*D4+E127*E4+F127*F4)/SUM(B4:F4)</f>
        <v>0.06456102089089483</v>
      </c>
    </row>
    <row r="128" spans="1:9" ht="12.75">
      <c r="A128" t="s">
        <v>87</v>
      </c>
      <c r="B128">
        <f>B88*10000/B62</f>
        <v>-0.22365414075030132</v>
      </c>
      <c r="C128">
        <f>C88*10000/C62</f>
        <v>-0.023475900852851363</v>
      </c>
      <c r="D128">
        <f>D88*10000/D62</f>
        <v>0.06544819240055089</v>
      </c>
      <c r="E128">
        <f>E88*10000/E62</f>
        <v>0.08209976734289119</v>
      </c>
      <c r="F128">
        <f>F88*10000/F62</f>
        <v>-0.06268308047913568</v>
      </c>
      <c r="G128">
        <f>AVERAGE(C128:E128)</f>
        <v>0.041357352963530235</v>
      </c>
      <c r="H128">
        <f>STDEV(C128:E128)</f>
        <v>0.05676118248706253</v>
      </c>
      <c r="I128">
        <f>(B128*B4+C128*C4+D128*D4+E128*E4+F128*F4)/SUM(B4:F4)</f>
        <v>-0.010926317976069593</v>
      </c>
    </row>
    <row r="129" spans="1:9" ht="12.75">
      <c r="A129" t="s">
        <v>88</v>
      </c>
      <c r="B129">
        <f>B89*10000/B62</f>
        <v>0.04882138922426905</v>
      </c>
      <c r="C129">
        <f>C89*10000/C62</f>
        <v>-0.04315022369989957</v>
      </c>
      <c r="D129">
        <f>D89*10000/D62</f>
        <v>-0.0325703297093023</v>
      </c>
      <c r="E129">
        <f>E89*10000/E62</f>
        <v>-0.00774331604387237</v>
      </c>
      <c r="F129">
        <f>F89*10000/F62</f>
        <v>-0.057869658356572796</v>
      </c>
      <c r="G129">
        <f>AVERAGE(C129:E129)</f>
        <v>-0.02782128981769141</v>
      </c>
      <c r="H129">
        <f>STDEV(C129:E129)</f>
        <v>0.018174908867988677</v>
      </c>
      <c r="I129">
        <f>(B129*B4+C129*C4+D129*D4+E129*E4+F129*F4)/SUM(B4:F4)</f>
        <v>-0.020728400908013866</v>
      </c>
    </row>
    <row r="130" spans="1:9" ht="12.75">
      <c r="A130" t="s">
        <v>89</v>
      </c>
      <c r="B130">
        <f>B90*10000/B62</f>
        <v>0.04100438311284912</v>
      </c>
      <c r="C130">
        <f>C90*10000/C62</f>
        <v>0.07055019828909508</v>
      </c>
      <c r="D130">
        <f>D90*10000/D62</f>
        <v>-0.02294952222872777</v>
      </c>
      <c r="E130">
        <f>E90*10000/E62</f>
        <v>-0.03672335115582448</v>
      </c>
      <c r="F130">
        <f>F90*10000/F62</f>
        <v>0.2648087239394949</v>
      </c>
      <c r="G130">
        <f>AVERAGE(C130:E130)</f>
        <v>0.0036257749681809412</v>
      </c>
      <c r="H130">
        <f>STDEV(C130:E130)</f>
        <v>0.05836598682842532</v>
      </c>
      <c r="I130">
        <f>(B130*B4+C130*C4+D130*D4+E130*E4+F130*F4)/SUM(B4:F4)</f>
        <v>0.043896383465891836</v>
      </c>
    </row>
    <row r="131" spans="1:9" ht="12.75">
      <c r="A131" t="s">
        <v>90</v>
      </c>
      <c r="B131">
        <f>B91*10000/B62</f>
        <v>-0.00331495113165666</v>
      </c>
      <c r="C131">
        <f>C91*10000/C62</f>
        <v>-0.0443456963019612</v>
      </c>
      <c r="D131">
        <f>D91*10000/D62</f>
        <v>-0.027546484698094908</v>
      </c>
      <c r="E131">
        <f>E91*10000/E62</f>
        <v>-0.006365969090735756</v>
      </c>
      <c r="F131">
        <f>F91*10000/F62</f>
        <v>-0.025737700948140672</v>
      </c>
      <c r="G131">
        <f>AVERAGE(C131:E131)</f>
        <v>-0.026086050030263954</v>
      </c>
      <c r="H131">
        <f>STDEV(C131:E131)</f>
        <v>0.01903193557744527</v>
      </c>
      <c r="I131">
        <f>(B131*B4+C131*C4+D131*D4+E131*E4+F131*F4)/SUM(B4:F4)</f>
        <v>-0.02274287224523516</v>
      </c>
    </row>
    <row r="132" spans="1:9" ht="12.75">
      <c r="A132" t="s">
        <v>91</v>
      </c>
      <c r="B132">
        <f>B92*10000/B62</f>
        <v>-0.0166286651466655</v>
      </c>
      <c r="C132">
        <f>C92*10000/C62</f>
        <v>0.007879957885482508</v>
      </c>
      <c r="D132">
        <f>D92*10000/D62</f>
        <v>0.0028557945530150327</v>
      </c>
      <c r="E132">
        <f>E92*10000/E62</f>
        <v>0.009519864510199674</v>
      </c>
      <c r="F132">
        <f>F92*10000/F62</f>
        <v>-0.030045177358517024</v>
      </c>
      <c r="G132">
        <f>AVERAGE(C132:E132)</f>
        <v>0.006751872316232405</v>
      </c>
      <c r="H132">
        <f>STDEV(C132:E132)</f>
        <v>0.0034723032539260546</v>
      </c>
      <c r="I132">
        <f>(B132*B4+C132*C4+D132*D4+E132*E4+F132*F4)/SUM(B4:F4)</f>
        <v>-0.001544731501282145</v>
      </c>
    </row>
    <row r="133" spans="1:9" ht="12.75">
      <c r="A133" t="s">
        <v>92</v>
      </c>
      <c r="B133">
        <f>B93*10000/B62</f>
        <v>0.07721686623009431</v>
      </c>
      <c r="C133">
        <f>C93*10000/C62</f>
        <v>0.054070353934766946</v>
      </c>
      <c r="D133">
        <f>D93*10000/D62</f>
        <v>0.062008913994642055</v>
      </c>
      <c r="E133">
        <f>E93*10000/E62</f>
        <v>0.06698769667593801</v>
      </c>
      <c r="F133">
        <f>F93*10000/F62</f>
        <v>0.026764969151526232</v>
      </c>
      <c r="G133">
        <f>AVERAGE(C133:E133)</f>
        <v>0.06102232153511567</v>
      </c>
      <c r="H133">
        <f>STDEV(C133:E133)</f>
        <v>0.006514941241800779</v>
      </c>
      <c r="I133">
        <f>(B133*B4+C133*C4+D133*D4+E133*E4+F133*F4)/SUM(B4:F4)</f>
        <v>0.05879709927789004</v>
      </c>
    </row>
    <row r="134" spans="1:9" ht="12.75">
      <c r="A134" t="s">
        <v>93</v>
      </c>
      <c r="B134">
        <f>B94*10000/B62</f>
        <v>-0.009192020467931184</v>
      </c>
      <c r="C134">
        <f>C94*10000/C62</f>
        <v>-0.003912710529812336</v>
      </c>
      <c r="D134">
        <f>D94*10000/D62</f>
        <v>-0.0072460449510509456</v>
      </c>
      <c r="E134">
        <f>E94*10000/E62</f>
        <v>-0.008666989710522764</v>
      </c>
      <c r="F134">
        <f>F94*10000/F62</f>
        <v>-0.03388883595052967</v>
      </c>
      <c r="G134">
        <f>AVERAGE(C134:E134)</f>
        <v>-0.006608581730462015</v>
      </c>
      <c r="H134">
        <f>STDEV(C134:E134)</f>
        <v>0.0024404020468432783</v>
      </c>
      <c r="I134">
        <f>(B134*B4+C134*C4+D134*D4+E134*E4+F134*F4)/SUM(B4:F4)</f>
        <v>-0.010622216808254105</v>
      </c>
    </row>
    <row r="135" spans="1:9" ht="12.75">
      <c r="A135" t="s">
        <v>94</v>
      </c>
      <c r="B135">
        <f>B95*10000/B62</f>
        <v>-0.0009575275436128708</v>
      </c>
      <c r="C135">
        <f>C95*10000/C62</f>
        <v>-0.00404945236630541</v>
      </c>
      <c r="D135">
        <f>D95*10000/D62</f>
        <v>-0.002017404838038147</v>
      </c>
      <c r="E135">
        <f>E95*10000/E62</f>
        <v>-0.0059682151317115555</v>
      </c>
      <c r="F135">
        <f>F95*10000/F62</f>
        <v>-0.0006218103768560418</v>
      </c>
      <c r="G135">
        <f>AVERAGE(C135:E135)</f>
        <v>-0.0040116907786850375</v>
      </c>
      <c r="H135">
        <f>STDEV(C135:E135)</f>
        <v>0.0019756758203899882</v>
      </c>
      <c r="I135">
        <f>(B135*B4+C135*C4+D135*D4+E135*E4+F135*F4)/SUM(B4:F4)</f>
        <v>-0.0031169400337935716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2004-05-26T06:30:07Z</cp:lastPrinted>
  <dcterms:created xsi:type="dcterms:W3CDTF">2004-05-26T06:30:07Z</dcterms:created>
  <dcterms:modified xsi:type="dcterms:W3CDTF">2004-05-26T09:33:37Z</dcterms:modified>
  <cp:category/>
  <cp:version/>
  <cp:contentType/>
  <cp:contentStatus/>
</cp:coreProperties>
</file>