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<sst xmlns="http://schemas.openxmlformats.org/spreadsheetml/2006/main" count="202" uniqueCount="97">
  <si>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01/06/2004       10:57:35</t>
  </si>
  <si>
    <t>LISSNER</t>
  </si>
  <si>
    <t>HCMQAP254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</si>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</sst>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7421582"/>
        <c:axId val="8283063"/>
      </c:lineChart>
      <c:catAx>
        <c:axId val="57421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283063"/>
        <c:crosses val="autoZero"/>
        <c:auto val="1"/>
        <c:lblOffset val="100"/>
        <c:noMultiLvlLbl val="0"/>
      </c:catAx>
      <c:valAx>
        <c:axId val="82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74215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-0.003754</v>
      </c>
      <c r="D4" s="13">
        <v>-0.00375</v>
      </c>
      <c r="E4" s="13">
        <v>-0.003753</v>
      </c>
      <c r="F4" s="24">
        <v>-0.002079</v>
      </c>
      <c r="G4" s="34">
        <v>-0.011696</v>
      </c>
    </row>
    <row r="5" spans="1:7" ht="12.75" thickBot="1">
      <c r="A5" s="44" t="s">
        <v>13</v>
      </c>
      <c r="B5" s="45">
        <v>4.149437</v>
      </c>
      <c r="C5" s="46">
        <v>1.227677</v>
      </c>
      <c r="D5" s="46">
        <v>-1.162543</v>
      </c>
      <c r="E5" s="46">
        <v>-1.536339</v>
      </c>
      <c r="F5" s="47">
        <v>-1.83066</v>
      </c>
      <c r="G5" s="48">
        <v>6.728884</v>
      </c>
    </row>
    <row r="6" spans="1:7" ht="12.75" thickTop="1">
      <c r="A6" s="6" t="s">
        <v>14</v>
      </c>
      <c r="B6" s="39">
        <v>15.624</v>
      </c>
      <c r="C6" s="40">
        <v>-34.30764</v>
      </c>
      <c r="D6" s="40">
        <v>49.19228</v>
      </c>
      <c r="E6" s="40">
        <v>5.677075</v>
      </c>
      <c r="F6" s="41">
        <v>-54.03217</v>
      </c>
      <c r="G6" s="42">
        <v>-0.0001298717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0.5700583</v>
      </c>
      <c r="C8" s="14">
        <v>1.481735</v>
      </c>
      <c r="D8" s="14">
        <v>3.260681</v>
      </c>
      <c r="E8" s="14">
        <v>3.104303</v>
      </c>
      <c r="F8" s="25">
        <v>0.4213437</v>
      </c>
      <c r="G8" s="35">
        <v>2.026467</v>
      </c>
    </row>
    <row r="9" spans="1:7" ht="12">
      <c r="A9" s="20" t="s">
        <v>17</v>
      </c>
      <c r="B9" s="29">
        <v>0.8808496</v>
      </c>
      <c r="C9" s="14">
        <v>-0.1853511</v>
      </c>
      <c r="D9" s="14">
        <v>-0.2075418</v>
      </c>
      <c r="E9" s="14">
        <v>-0.9875483</v>
      </c>
      <c r="F9" s="25">
        <v>-2.87059</v>
      </c>
      <c r="G9" s="49">
        <v>-0.5870751</v>
      </c>
    </row>
    <row r="10" spans="1:7" ht="12">
      <c r="A10" s="20" t="s">
        <v>18</v>
      </c>
      <c r="B10" s="29">
        <v>0.3447328</v>
      </c>
      <c r="C10" s="14">
        <v>-0.8983149</v>
      </c>
      <c r="D10" s="14">
        <v>-1.309322</v>
      </c>
      <c r="E10" s="14">
        <v>-1.233828</v>
      </c>
      <c r="F10" s="25">
        <v>-1.329663</v>
      </c>
      <c r="G10" s="35">
        <v>-0.9552108</v>
      </c>
    </row>
    <row r="11" spans="1:7" ht="12">
      <c r="A11" s="21" t="s">
        <v>19</v>
      </c>
      <c r="B11" s="31">
        <v>3.218959</v>
      </c>
      <c r="C11" s="16">
        <v>1.313849</v>
      </c>
      <c r="D11" s="16">
        <v>1.946977</v>
      </c>
      <c r="E11" s="16">
        <v>1.582169</v>
      </c>
      <c r="F11" s="27">
        <v>14.14962</v>
      </c>
      <c r="G11" s="37">
        <v>3.517473</v>
      </c>
    </row>
    <row r="12" spans="1:7" ht="12">
      <c r="A12" s="20" t="s">
        <v>20</v>
      </c>
      <c r="B12" s="29">
        <v>-0.10695</v>
      </c>
      <c r="C12" s="14">
        <v>-0.08605075</v>
      </c>
      <c r="D12" s="14">
        <v>-0.003057153</v>
      </c>
      <c r="E12" s="14">
        <v>-0.01526814</v>
      </c>
      <c r="F12" s="25">
        <v>-0.1829796</v>
      </c>
      <c r="G12" s="35">
        <v>-0.06501203</v>
      </c>
    </row>
    <row r="13" spans="1:7" ht="12">
      <c r="A13" s="20" t="s">
        <v>21</v>
      </c>
      <c r="B13" s="29">
        <v>0.02552256</v>
      </c>
      <c r="C13" s="14">
        <v>0.07287585</v>
      </c>
      <c r="D13" s="14">
        <v>-0.08485005</v>
      </c>
      <c r="E13" s="14">
        <v>-0.116394</v>
      </c>
      <c r="F13" s="25">
        <v>-0.1820135</v>
      </c>
      <c r="G13" s="35">
        <v>-0.05143187</v>
      </c>
    </row>
    <row r="14" spans="1:7" ht="12">
      <c r="A14" s="20" t="s">
        <v>22</v>
      </c>
      <c r="B14" s="29">
        <v>0.01717438</v>
      </c>
      <c r="C14" s="14">
        <v>0.01737145</v>
      </c>
      <c r="D14" s="14">
        <v>-0.02978515</v>
      </c>
      <c r="E14" s="14">
        <v>-0.08147225</v>
      </c>
      <c r="F14" s="25">
        <v>0.1434143</v>
      </c>
      <c r="G14" s="35">
        <v>-0.0009856063</v>
      </c>
    </row>
    <row r="15" spans="1:7" ht="12">
      <c r="A15" s="21" t="s">
        <v>23</v>
      </c>
      <c r="B15" s="31">
        <v>-0.3492131</v>
      </c>
      <c r="C15" s="16">
        <v>-0.06813377</v>
      </c>
      <c r="D15" s="16">
        <v>-0.02586787</v>
      </c>
      <c r="E15" s="16">
        <v>-0.03168676</v>
      </c>
      <c r="F15" s="27">
        <v>-0.3378926</v>
      </c>
      <c r="G15" s="37">
        <v>-0.1258881</v>
      </c>
    </row>
    <row r="16" spans="1:7" ht="12">
      <c r="A16" s="20" t="s">
        <v>24</v>
      </c>
      <c r="B16" s="29">
        <v>-0.02184331</v>
      </c>
      <c r="C16" s="14">
        <v>-0.01958552</v>
      </c>
      <c r="D16" s="14">
        <v>-0.006686508</v>
      </c>
      <c r="E16" s="14">
        <v>0.02222916</v>
      </c>
      <c r="F16" s="25">
        <v>-0.02991899</v>
      </c>
      <c r="G16" s="35">
        <v>-0.008126021</v>
      </c>
    </row>
    <row r="17" spans="1:7" ht="12">
      <c r="A17" s="20" t="s">
        <v>25</v>
      </c>
      <c r="B17" s="29">
        <v>-0.01172675</v>
      </c>
      <c r="C17" s="14">
        <v>-0.00946567</v>
      </c>
      <c r="D17" s="14">
        <v>-0.01027546</v>
      </c>
      <c r="E17" s="14">
        <v>0.005569881</v>
      </c>
      <c r="F17" s="25">
        <v>0.006484294</v>
      </c>
      <c r="G17" s="35">
        <v>-0.004244602</v>
      </c>
    </row>
    <row r="18" spans="1:7" ht="12">
      <c r="A18" s="20" t="s">
        <v>26</v>
      </c>
      <c r="B18" s="29">
        <v>0.01390281</v>
      </c>
      <c r="C18" s="14">
        <v>0.02908108</v>
      </c>
      <c r="D18" s="14">
        <v>0.01796094</v>
      </c>
      <c r="E18" s="14">
        <v>0.03418237</v>
      </c>
      <c r="F18" s="25">
        <v>0.009884862</v>
      </c>
      <c r="G18" s="35">
        <v>0.02287922</v>
      </c>
    </row>
    <row r="19" spans="1:7" ht="12">
      <c r="A19" s="21" t="s">
        <v>27</v>
      </c>
      <c r="B19" s="31">
        <v>-0.2095832</v>
      </c>
      <c r="C19" s="16">
        <v>-0.1995843</v>
      </c>
      <c r="D19" s="16">
        <v>-0.2027752</v>
      </c>
      <c r="E19" s="16">
        <v>-0.2070581</v>
      </c>
      <c r="F19" s="27">
        <v>-0.163598</v>
      </c>
      <c r="G19" s="37">
        <v>-0.1988035</v>
      </c>
    </row>
    <row r="20" spans="1:7" ht="12.75" thickBot="1">
      <c r="A20" s="44" t="s">
        <v>28</v>
      </c>
      <c r="B20" s="45">
        <v>0.001171294</v>
      </c>
      <c r="C20" s="46">
        <v>0.001233443</v>
      </c>
      <c r="D20" s="46">
        <v>0.007775652</v>
      </c>
      <c r="E20" s="46">
        <v>0.005850658</v>
      </c>
      <c r="F20" s="47">
        <v>-0.004581956</v>
      </c>
      <c r="G20" s="48">
        <v>0.003133364</v>
      </c>
    </row>
    <row r="21" spans="1:7" ht="12.75" thickTop="1">
      <c r="A21" s="6" t="s">
        <v>29</v>
      </c>
      <c r="B21" s="39">
        <v>-88.32103</v>
      </c>
      <c r="C21" s="40">
        <v>66.01992</v>
      </c>
      <c r="D21" s="40">
        <v>65.03434</v>
      </c>
      <c r="E21" s="40">
        <v>4.15912</v>
      </c>
      <c r="F21" s="41">
        <v>-147.997</v>
      </c>
      <c r="G21" s="43">
        <v>0.003465035</v>
      </c>
    </row>
    <row r="22" spans="1:7" ht="12">
      <c r="A22" s="20" t="s">
        <v>30</v>
      </c>
      <c r="B22" s="29">
        <v>82.99065</v>
      </c>
      <c r="C22" s="14">
        <v>24.55358</v>
      </c>
      <c r="D22" s="14">
        <v>-23.2509</v>
      </c>
      <c r="E22" s="14">
        <v>-30.72688</v>
      </c>
      <c r="F22" s="25">
        <v>-36.61337</v>
      </c>
      <c r="G22" s="36">
        <v>0</v>
      </c>
    </row>
    <row r="23" spans="1:7" ht="12">
      <c r="A23" s="20" t="s">
        <v>31</v>
      </c>
      <c r="B23" s="29">
        <v>3.349457</v>
      </c>
      <c r="C23" s="14">
        <v>-2.017838</v>
      </c>
      <c r="D23" s="14">
        <v>-0.4174716</v>
      </c>
      <c r="E23" s="14">
        <v>-2.325663</v>
      </c>
      <c r="F23" s="25">
        <v>8.417723</v>
      </c>
      <c r="G23" s="35">
        <v>0.4616065</v>
      </c>
    </row>
    <row r="24" spans="1:7" ht="12">
      <c r="A24" s="20" t="s">
        <v>32</v>
      </c>
      <c r="B24" s="29">
        <v>-1.285994</v>
      </c>
      <c r="C24" s="14">
        <v>-2.492296</v>
      </c>
      <c r="D24" s="14">
        <v>0.8007492</v>
      </c>
      <c r="E24" s="14">
        <v>-1.009972</v>
      </c>
      <c r="F24" s="25">
        <v>-1.475727</v>
      </c>
      <c r="G24" s="35">
        <v>-1.033458</v>
      </c>
    </row>
    <row r="25" spans="1:7" ht="12">
      <c r="A25" s="20" t="s">
        <v>33</v>
      </c>
      <c r="B25" s="29">
        <v>0.1512937</v>
      </c>
      <c r="C25" s="14">
        <v>-1.199735</v>
      </c>
      <c r="D25" s="14">
        <v>0.005747411</v>
      </c>
      <c r="E25" s="14">
        <v>-1.328556</v>
      </c>
      <c r="F25" s="25">
        <v>-2.479611</v>
      </c>
      <c r="G25" s="35">
        <v>-0.9156151</v>
      </c>
    </row>
    <row r="26" spans="1:7" ht="12">
      <c r="A26" s="21" t="s">
        <v>34</v>
      </c>
      <c r="B26" s="31">
        <v>1.080689</v>
      </c>
      <c r="C26" s="16">
        <v>1.106901</v>
      </c>
      <c r="D26" s="16">
        <v>0.1399239</v>
      </c>
      <c r="E26" s="16">
        <v>0.2728963</v>
      </c>
      <c r="F26" s="27">
        <v>1.659984</v>
      </c>
      <c r="G26" s="37">
        <v>0.743536</v>
      </c>
    </row>
    <row r="27" spans="1:7" ht="12">
      <c r="A27" s="20" t="s">
        <v>35</v>
      </c>
      <c r="B27" s="29">
        <v>0.2478623</v>
      </c>
      <c r="C27" s="14">
        <v>-0.2636498</v>
      </c>
      <c r="D27" s="14">
        <v>-0.2853062</v>
      </c>
      <c r="E27" s="14">
        <v>-0.1526099</v>
      </c>
      <c r="F27" s="25">
        <v>0.3029648</v>
      </c>
      <c r="G27" s="35">
        <v>-0.09248007</v>
      </c>
    </row>
    <row r="28" spans="1:7" ht="12">
      <c r="A28" s="20" t="s">
        <v>36</v>
      </c>
      <c r="B28" s="29">
        <v>-0.1353931</v>
      </c>
      <c r="C28" s="14">
        <v>0.007108241</v>
      </c>
      <c r="D28" s="14">
        <v>-0.2519158</v>
      </c>
      <c r="E28" s="14">
        <v>-0.1222704</v>
      </c>
      <c r="F28" s="25">
        <v>-0.2305702</v>
      </c>
      <c r="G28" s="35">
        <v>-0.1386358</v>
      </c>
    </row>
    <row r="29" spans="1:7" ht="12">
      <c r="A29" s="20" t="s">
        <v>37</v>
      </c>
      <c r="B29" s="29">
        <v>0.05886303</v>
      </c>
      <c r="C29" s="14">
        <v>-0.1536303</v>
      </c>
      <c r="D29" s="14">
        <v>-0.09551979</v>
      </c>
      <c r="E29" s="14">
        <v>-0.05251797</v>
      </c>
      <c r="F29" s="25">
        <v>-0.1121833</v>
      </c>
      <c r="G29" s="35">
        <v>-0.07900329</v>
      </c>
    </row>
    <row r="30" spans="1:7" ht="12">
      <c r="A30" s="21" t="s">
        <v>38</v>
      </c>
      <c r="B30" s="31">
        <v>0.1219813</v>
      </c>
      <c r="C30" s="16">
        <v>0.1713469</v>
      </c>
      <c r="D30" s="16">
        <v>0.06190812</v>
      </c>
      <c r="E30" s="16">
        <v>0.09828789</v>
      </c>
      <c r="F30" s="27">
        <v>0.2248451</v>
      </c>
      <c r="G30" s="37">
        <v>0.1274315</v>
      </c>
    </row>
    <row r="31" spans="1:7" ht="12">
      <c r="A31" s="20" t="s">
        <v>39</v>
      </c>
      <c r="B31" s="29">
        <v>0.008470563</v>
      </c>
      <c r="C31" s="14">
        <v>0.01094757</v>
      </c>
      <c r="D31" s="14">
        <v>-0.01462088</v>
      </c>
      <c r="E31" s="14">
        <v>0.01915956</v>
      </c>
      <c r="F31" s="25">
        <v>0.009803058</v>
      </c>
      <c r="G31" s="35">
        <v>0.006264614</v>
      </c>
    </row>
    <row r="32" spans="1:7" ht="12">
      <c r="A32" s="20" t="s">
        <v>40</v>
      </c>
      <c r="B32" s="29">
        <v>-0.00266893</v>
      </c>
      <c r="C32" s="14">
        <v>0.0226397</v>
      </c>
      <c r="D32" s="14">
        <v>-0.03331064</v>
      </c>
      <c r="E32" s="14">
        <v>-0.007476453</v>
      </c>
      <c r="F32" s="25">
        <v>-0.01759071</v>
      </c>
      <c r="G32" s="35">
        <v>-0.007090192</v>
      </c>
    </row>
    <row r="33" spans="1:7" ht="12">
      <c r="A33" s="20" t="s">
        <v>41</v>
      </c>
      <c r="B33" s="29">
        <v>0.08901047</v>
      </c>
      <c r="C33" s="14">
        <v>0.03441606</v>
      </c>
      <c r="D33" s="14">
        <v>0.03836588</v>
      </c>
      <c r="E33" s="14">
        <v>0.06694755</v>
      </c>
      <c r="F33" s="25">
        <v>0.0704503</v>
      </c>
      <c r="G33" s="35">
        <v>0.05590843</v>
      </c>
    </row>
    <row r="34" spans="1:7" ht="12">
      <c r="A34" s="21" t="s">
        <v>42</v>
      </c>
      <c r="B34" s="31">
        <v>-0.01860459</v>
      </c>
      <c r="C34" s="16">
        <v>0.002835309</v>
      </c>
      <c r="D34" s="16">
        <v>-0.002337348</v>
      </c>
      <c r="E34" s="16">
        <v>0.003452277</v>
      </c>
      <c r="F34" s="27">
        <v>-0.02145165</v>
      </c>
      <c r="G34" s="37">
        <v>-0.004593951</v>
      </c>
    </row>
    <row r="35" spans="1:7" ht="12.75" thickBot="1">
      <c r="A35" s="22" t="s">
        <v>43</v>
      </c>
      <c r="B35" s="32">
        <v>-0.005611439</v>
      </c>
      <c r="C35" s="17">
        <v>-0.002582789</v>
      </c>
      <c r="D35" s="17">
        <v>0.0004496419</v>
      </c>
      <c r="E35" s="17">
        <v>-0.002026112</v>
      </c>
      <c r="F35" s="28">
        <v>-0.0067592</v>
      </c>
      <c r="G35" s="38">
        <v>-0.002715458</v>
      </c>
    </row>
    <row r="36" spans="1:7" ht="12">
      <c r="A36" s="4" t="s">
        <v>44</v>
      </c>
      <c r="B36" s="3">
        <v>22.47315</v>
      </c>
      <c r="C36" s="3">
        <v>22.47925</v>
      </c>
      <c r="D36" s="3">
        <v>22.49756</v>
      </c>
      <c r="E36" s="3">
        <v>22.50671</v>
      </c>
      <c r="F36" s="3">
        <v>22.52197</v>
      </c>
      <c r="G36" s="3"/>
    </row>
    <row r="37" spans="1:6" ht="12">
      <c r="A37" s="4" t="s">
        <v>45</v>
      </c>
      <c r="B37" s="2">
        <v>-0.3504435</v>
      </c>
      <c r="C37" s="2">
        <v>-0.328064</v>
      </c>
      <c r="D37" s="2">
        <v>-0.3163656</v>
      </c>
      <c r="E37" s="2">
        <v>-0.3092448</v>
      </c>
      <c r="F37" s="2">
        <v>-0.3036499</v>
      </c>
    </row>
    <row r="38" spans="1:7" ht="12">
      <c r="A38" s="4" t="s">
        <v>52</v>
      </c>
      <c r="B38" s="2">
        <v>-2.531299E-05</v>
      </c>
      <c r="C38" s="2">
        <v>5.804706E-05</v>
      </c>
      <c r="D38" s="2">
        <v>-8.336937E-05</v>
      </c>
      <c r="E38" s="2">
        <v>0</v>
      </c>
      <c r="F38" s="2">
        <v>9.09323E-05</v>
      </c>
      <c r="G38" s="2">
        <v>0.0002141473</v>
      </c>
    </row>
    <row r="39" spans="1:7" ht="12.75" thickBot="1">
      <c r="A39" s="4" t="s">
        <v>53</v>
      </c>
      <c r="B39" s="2">
        <v>0.0001503558</v>
      </c>
      <c r="C39" s="2">
        <v>-0.0001123764</v>
      </c>
      <c r="D39" s="2">
        <v>-0.0001107522</v>
      </c>
      <c r="E39" s="2">
        <v>0</v>
      </c>
      <c r="F39" s="2">
        <v>0.0002519279</v>
      </c>
      <c r="G39" s="2">
        <v>0.0005800518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3.116926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0.003754</v>
      </c>
      <c r="D4">
        <v>0.00375</v>
      </c>
      <c r="E4">
        <v>0.003753</v>
      </c>
      <c r="F4">
        <v>0.002079</v>
      </c>
      <c r="G4">
        <v>0.011696</v>
      </c>
    </row>
    <row r="5" spans="1:7" ht="12.75">
      <c r="A5" t="s">
        <v>13</v>
      </c>
      <c r="B5">
        <v>4.149437</v>
      </c>
      <c r="C5">
        <v>1.227677</v>
      </c>
      <c r="D5">
        <v>-1.162543</v>
      </c>
      <c r="E5">
        <v>-1.536339</v>
      </c>
      <c r="F5">
        <v>-1.83066</v>
      </c>
      <c r="G5">
        <v>6.728884</v>
      </c>
    </row>
    <row r="6" spans="1:7" ht="12.75">
      <c r="A6" t="s">
        <v>14</v>
      </c>
      <c r="B6" s="50">
        <v>15.624</v>
      </c>
      <c r="C6" s="50">
        <v>-34.30764</v>
      </c>
      <c r="D6" s="50">
        <v>49.19228</v>
      </c>
      <c r="E6" s="50">
        <v>5.677075</v>
      </c>
      <c r="F6" s="50">
        <v>-54.03217</v>
      </c>
      <c r="G6" s="50">
        <v>-0.0001298717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0.5700583</v>
      </c>
      <c r="C8" s="50">
        <v>1.481735</v>
      </c>
      <c r="D8" s="50">
        <v>3.260681</v>
      </c>
      <c r="E8" s="50">
        <v>3.104303</v>
      </c>
      <c r="F8" s="50">
        <v>0.4213437</v>
      </c>
      <c r="G8" s="50">
        <v>2.026467</v>
      </c>
    </row>
    <row r="9" spans="1:7" ht="12.75">
      <c r="A9" t="s">
        <v>17</v>
      </c>
      <c r="B9" s="50">
        <v>0.8808496</v>
      </c>
      <c r="C9" s="50">
        <v>-0.1853511</v>
      </c>
      <c r="D9" s="50">
        <v>-0.2075418</v>
      </c>
      <c r="E9" s="50">
        <v>-0.9875483</v>
      </c>
      <c r="F9" s="50">
        <v>-2.87059</v>
      </c>
      <c r="G9" s="50">
        <v>-0.5870751</v>
      </c>
    </row>
    <row r="10" spans="1:7" ht="12.75">
      <c r="A10" t="s">
        <v>18</v>
      </c>
      <c r="B10" s="50">
        <v>0.3447328</v>
      </c>
      <c r="C10" s="50">
        <v>-0.8983149</v>
      </c>
      <c r="D10" s="50">
        <v>-1.309322</v>
      </c>
      <c r="E10" s="50">
        <v>-1.233828</v>
      </c>
      <c r="F10" s="50">
        <v>-1.329663</v>
      </c>
      <c r="G10" s="50">
        <v>-0.9552108</v>
      </c>
    </row>
    <row r="11" spans="1:7" ht="12.75">
      <c r="A11" t="s">
        <v>19</v>
      </c>
      <c r="B11" s="50">
        <v>3.218959</v>
      </c>
      <c r="C11" s="50">
        <v>1.313849</v>
      </c>
      <c r="D11" s="50">
        <v>1.946977</v>
      </c>
      <c r="E11" s="50">
        <v>1.582169</v>
      </c>
      <c r="F11" s="50">
        <v>14.14962</v>
      </c>
      <c r="G11" s="50">
        <v>3.517473</v>
      </c>
    </row>
    <row r="12" spans="1:7" ht="12.75">
      <c r="A12" t="s">
        <v>20</v>
      </c>
      <c r="B12" s="50">
        <v>-0.10695</v>
      </c>
      <c r="C12" s="50">
        <v>-0.08605075</v>
      </c>
      <c r="D12" s="50">
        <v>-0.003057153</v>
      </c>
      <c r="E12" s="50">
        <v>-0.01526814</v>
      </c>
      <c r="F12" s="50">
        <v>-0.1829796</v>
      </c>
      <c r="G12" s="50">
        <v>-0.06501203</v>
      </c>
    </row>
    <row r="13" spans="1:7" ht="12.75">
      <c r="A13" t="s">
        <v>21</v>
      </c>
      <c r="B13" s="50">
        <v>0.02552256</v>
      </c>
      <c r="C13" s="50">
        <v>0.07287585</v>
      </c>
      <c r="D13" s="50">
        <v>-0.08485005</v>
      </c>
      <c r="E13" s="50">
        <v>-0.116394</v>
      </c>
      <c r="F13" s="50">
        <v>-0.1820135</v>
      </c>
      <c r="G13" s="50">
        <v>-0.05143187</v>
      </c>
    </row>
    <row r="14" spans="1:7" ht="12.75">
      <c r="A14" t="s">
        <v>22</v>
      </c>
      <c r="B14" s="50">
        <v>0.01717438</v>
      </c>
      <c r="C14" s="50">
        <v>0.01737145</v>
      </c>
      <c r="D14" s="50">
        <v>-0.02978515</v>
      </c>
      <c r="E14" s="50">
        <v>-0.08147225</v>
      </c>
      <c r="F14" s="50">
        <v>0.1434143</v>
      </c>
      <c r="G14" s="50">
        <v>-0.0009856063</v>
      </c>
    </row>
    <row r="15" spans="1:7" ht="12.75">
      <c r="A15" t="s">
        <v>23</v>
      </c>
      <c r="B15" s="50">
        <v>-0.3492131</v>
      </c>
      <c r="C15" s="50">
        <v>-0.06813377</v>
      </c>
      <c r="D15" s="50">
        <v>-0.02586787</v>
      </c>
      <c r="E15" s="50">
        <v>-0.03168676</v>
      </c>
      <c r="F15" s="50">
        <v>-0.3378926</v>
      </c>
      <c r="G15" s="50">
        <v>-0.1258881</v>
      </c>
    </row>
    <row r="16" spans="1:7" ht="12.75">
      <c r="A16" t="s">
        <v>24</v>
      </c>
      <c r="B16" s="50">
        <v>-0.02184331</v>
      </c>
      <c r="C16" s="50">
        <v>-0.01958552</v>
      </c>
      <c r="D16" s="50">
        <v>-0.006686508</v>
      </c>
      <c r="E16" s="50">
        <v>0.02222916</v>
      </c>
      <c r="F16" s="50">
        <v>-0.02991899</v>
      </c>
      <c r="G16" s="50">
        <v>-0.008126021</v>
      </c>
    </row>
    <row r="17" spans="1:7" ht="12.75">
      <c r="A17" t="s">
        <v>25</v>
      </c>
      <c r="B17" s="50">
        <v>-0.01172675</v>
      </c>
      <c r="C17" s="50">
        <v>-0.00946567</v>
      </c>
      <c r="D17" s="50">
        <v>-0.01027546</v>
      </c>
      <c r="E17" s="50">
        <v>0.005569881</v>
      </c>
      <c r="F17" s="50">
        <v>0.006484294</v>
      </c>
      <c r="G17" s="50">
        <v>-0.004244602</v>
      </c>
    </row>
    <row r="18" spans="1:7" ht="12.75">
      <c r="A18" t="s">
        <v>26</v>
      </c>
      <c r="B18" s="50">
        <v>0.01390281</v>
      </c>
      <c r="C18" s="50">
        <v>0.02908108</v>
      </c>
      <c r="D18" s="50">
        <v>0.01796094</v>
      </c>
      <c r="E18" s="50">
        <v>0.03418237</v>
      </c>
      <c r="F18" s="50">
        <v>0.009884862</v>
      </c>
      <c r="G18" s="50">
        <v>0.02287922</v>
      </c>
    </row>
    <row r="19" spans="1:7" ht="12.75">
      <c r="A19" t="s">
        <v>27</v>
      </c>
      <c r="B19" s="50">
        <v>-0.2095832</v>
      </c>
      <c r="C19" s="50">
        <v>-0.1995843</v>
      </c>
      <c r="D19" s="50">
        <v>-0.2027752</v>
      </c>
      <c r="E19" s="50">
        <v>-0.2070581</v>
      </c>
      <c r="F19" s="50">
        <v>-0.163598</v>
      </c>
      <c r="G19" s="50">
        <v>-0.1988035</v>
      </c>
    </row>
    <row r="20" spans="1:7" ht="12.75">
      <c r="A20" t="s">
        <v>28</v>
      </c>
      <c r="B20" s="50">
        <v>0.001171294</v>
      </c>
      <c r="C20" s="50">
        <v>0.001233443</v>
      </c>
      <c r="D20" s="50">
        <v>0.007775652</v>
      </c>
      <c r="E20" s="50">
        <v>0.005850658</v>
      </c>
      <c r="F20" s="50">
        <v>-0.004581956</v>
      </c>
      <c r="G20" s="50">
        <v>0.003133364</v>
      </c>
    </row>
    <row r="21" spans="1:7" ht="12.75">
      <c r="A21" t="s">
        <v>29</v>
      </c>
      <c r="B21" s="50">
        <v>-88.32103</v>
      </c>
      <c r="C21" s="50">
        <v>66.01992</v>
      </c>
      <c r="D21" s="50">
        <v>65.03434</v>
      </c>
      <c r="E21" s="50">
        <v>4.15912</v>
      </c>
      <c r="F21" s="50">
        <v>-147.997</v>
      </c>
      <c r="G21" s="50">
        <v>0.003465035</v>
      </c>
    </row>
    <row r="22" spans="1:7" ht="12.75">
      <c r="A22" t="s">
        <v>30</v>
      </c>
      <c r="B22" s="50">
        <v>82.99065</v>
      </c>
      <c r="C22" s="50">
        <v>24.55358</v>
      </c>
      <c r="D22" s="50">
        <v>-23.2509</v>
      </c>
      <c r="E22" s="50">
        <v>-30.72688</v>
      </c>
      <c r="F22" s="50">
        <v>-36.61337</v>
      </c>
      <c r="G22" s="50">
        <v>0</v>
      </c>
    </row>
    <row r="23" spans="1:7" ht="12.75">
      <c r="A23" t="s">
        <v>31</v>
      </c>
      <c r="B23" s="50">
        <v>3.349457</v>
      </c>
      <c r="C23" s="50">
        <v>-2.017838</v>
      </c>
      <c r="D23" s="50">
        <v>-0.4174716</v>
      </c>
      <c r="E23" s="50">
        <v>-2.325663</v>
      </c>
      <c r="F23" s="50">
        <v>8.417723</v>
      </c>
      <c r="G23" s="50">
        <v>0.4616065</v>
      </c>
    </row>
    <row r="24" spans="1:7" ht="12.75">
      <c r="A24" t="s">
        <v>32</v>
      </c>
      <c r="B24" s="50">
        <v>-1.285994</v>
      </c>
      <c r="C24" s="50">
        <v>-2.492296</v>
      </c>
      <c r="D24" s="50">
        <v>0.8007492</v>
      </c>
      <c r="E24" s="50">
        <v>-1.009972</v>
      </c>
      <c r="F24" s="50">
        <v>-1.475727</v>
      </c>
      <c r="G24" s="50">
        <v>-1.033458</v>
      </c>
    </row>
    <row r="25" spans="1:7" ht="12.75">
      <c r="A25" t="s">
        <v>33</v>
      </c>
      <c r="B25" s="50">
        <v>0.1512937</v>
      </c>
      <c r="C25" s="50">
        <v>-1.199735</v>
      </c>
      <c r="D25" s="50">
        <v>0.005747411</v>
      </c>
      <c r="E25" s="50">
        <v>-1.328556</v>
      </c>
      <c r="F25" s="50">
        <v>-2.479611</v>
      </c>
      <c r="G25" s="50">
        <v>-0.9156151</v>
      </c>
    </row>
    <row r="26" spans="1:7" ht="12.75">
      <c r="A26" t="s">
        <v>34</v>
      </c>
      <c r="B26" s="50">
        <v>1.080689</v>
      </c>
      <c r="C26" s="50">
        <v>1.106901</v>
      </c>
      <c r="D26" s="50">
        <v>0.1399239</v>
      </c>
      <c r="E26" s="50">
        <v>0.2728963</v>
      </c>
      <c r="F26" s="50">
        <v>1.659984</v>
      </c>
      <c r="G26" s="50">
        <v>0.743536</v>
      </c>
    </row>
    <row r="27" spans="1:7" ht="12.75">
      <c r="A27" t="s">
        <v>35</v>
      </c>
      <c r="B27" s="50">
        <v>0.2478623</v>
      </c>
      <c r="C27" s="50">
        <v>-0.2636498</v>
      </c>
      <c r="D27" s="50">
        <v>-0.2853062</v>
      </c>
      <c r="E27" s="50">
        <v>-0.1526099</v>
      </c>
      <c r="F27" s="50">
        <v>0.3029648</v>
      </c>
      <c r="G27" s="50">
        <v>-0.09248007</v>
      </c>
    </row>
    <row r="28" spans="1:7" ht="12.75">
      <c r="A28" t="s">
        <v>36</v>
      </c>
      <c r="B28" s="50">
        <v>-0.1353931</v>
      </c>
      <c r="C28" s="50">
        <v>0.007108241</v>
      </c>
      <c r="D28" s="50">
        <v>-0.2519158</v>
      </c>
      <c r="E28" s="50">
        <v>-0.1222704</v>
      </c>
      <c r="F28" s="50">
        <v>-0.2305702</v>
      </c>
      <c r="G28" s="50">
        <v>-0.1386358</v>
      </c>
    </row>
    <row r="29" spans="1:7" ht="12.75">
      <c r="A29" t="s">
        <v>37</v>
      </c>
      <c r="B29" s="50">
        <v>0.05886303</v>
      </c>
      <c r="C29" s="50">
        <v>-0.1536303</v>
      </c>
      <c r="D29" s="50">
        <v>-0.09551979</v>
      </c>
      <c r="E29" s="50">
        <v>-0.05251797</v>
      </c>
      <c r="F29" s="50">
        <v>-0.1121833</v>
      </c>
      <c r="G29" s="50">
        <v>-0.07900329</v>
      </c>
    </row>
    <row r="30" spans="1:7" ht="12.75">
      <c r="A30" t="s">
        <v>38</v>
      </c>
      <c r="B30" s="50">
        <v>0.1219813</v>
      </c>
      <c r="C30" s="50">
        <v>0.1713469</v>
      </c>
      <c r="D30" s="50">
        <v>0.06190812</v>
      </c>
      <c r="E30" s="50">
        <v>0.09828789</v>
      </c>
      <c r="F30" s="50">
        <v>0.2248451</v>
      </c>
      <c r="G30" s="50">
        <v>0.1274315</v>
      </c>
    </row>
    <row r="31" spans="1:7" ht="12.75">
      <c r="A31" t="s">
        <v>39</v>
      </c>
      <c r="B31" s="50">
        <v>0.008470563</v>
      </c>
      <c r="C31" s="50">
        <v>0.01094757</v>
      </c>
      <c r="D31" s="50">
        <v>-0.01462088</v>
      </c>
      <c r="E31" s="50">
        <v>0.01915956</v>
      </c>
      <c r="F31" s="50">
        <v>0.009803058</v>
      </c>
      <c r="G31" s="50">
        <v>0.006264614</v>
      </c>
    </row>
    <row r="32" spans="1:7" ht="12.75">
      <c r="A32" t="s">
        <v>40</v>
      </c>
      <c r="B32" s="50">
        <v>-0.00266893</v>
      </c>
      <c r="C32" s="50">
        <v>0.0226397</v>
      </c>
      <c r="D32" s="50">
        <v>-0.03331064</v>
      </c>
      <c r="E32" s="50">
        <v>-0.007476453</v>
      </c>
      <c r="F32" s="50">
        <v>-0.01759071</v>
      </c>
      <c r="G32" s="50">
        <v>-0.007090192</v>
      </c>
    </row>
    <row r="33" spans="1:7" ht="12.75">
      <c r="A33" t="s">
        <v>41</v>
      </c>
      <c r="B33" s="50">
        <v>0.08901047</v>
      </c>
      <c r="C33" s="50">
        <v>0.03441606</v>
      </c>
      <c r="D33" s="50">
        <v>0.03836588</v>
      </c>
      <c r="E33" s="50">
        <v>0.06694755</v>
      </c>
      <c r="F33" s="50">
        <v>0.0704503</v>
      </c>
      <c r="G33" s="50">
        <v>0.05590843</v>
      </c>
    </row>
    <row r="34" spans="1:7" ht="12.75">
      <c r="A34" t="s">
        <v>42</v>
      </c>
      <c r="B34" s="50">
        <v>-0.01860459</v>
      </c>
      <c r="C34" s="50">
        <v>0.002835309</v>
      </c>
      <c r="D34" s="50">
        <v>-0.002337348</v>
      </c>
      <c r="E34" s="50">
        <v>0.003452277</v>
      </c>
      <c r="F34" s="50">
        <v>-0.02145165</v>
      </c>
      <c r="G34" s="50">
        <v>-0.004593951</v>
      </c>
    </row>
    <row r="35" spans="1:7" ht="12.75">
      <c r="A35" t="s">
        <v>43</v>
      </c>
      <c r="B35" s="50">
        <v>-0.005611439</v>
      </c>
      <c r="C35" s="50">
        <v>-0.002582789</v>
      </c>
      <c r="D35" s="50">
        <v>0.0004496419</v>
      </c>
      <c r="E35" s="50">
        <v>-0.002026112</v>
      </c>
      <c r="F35" s="50">
        <v>-0.0067592</v>
      </c>
      <c r="G35" s="50">
        <v>-0.002715458</v>
      </c>
    </row>
    <row r="36" spans="1:6" ht="12.75">
      <c r="A36" t="s">
        <v>44</v>
      </c>
      <c r="B36" s="50">
        <v>22.47315</v>
      </c>
      <c r="C36" s="50">
        <v>22.47925</v>
      </c>
      <c r="D36" s="50">
        <v>22.49756</v>
      </c>
      <c r="E36" s="50">
        <v>22.50671</v>
      </c>
      <c r="F36" s="50">
        <v>22.52197</v>
      </c>
    </row>
    <row r="37" spans="1:6" ht="12.75">
      <c r="A37" t="s">
        <v>45</v>
      </c>
      <c r="B37" s="50">
        <v>-0.3504435</v>
      </c>
      <c r="C37" s="50">
        <v>-0.328064</v>
      </c>
      <c r="D37" s="50">
        <v>-0.3163656</v>
      </c>
      <c r="E37" s="50">
        <v>-0.3092448</v>
      </c>
      <c r="F37" s="50">
        <v>-0.3036499</v>
      </c>
    </row>
    <row r="38" spans="1:7" ht="12.75">
      <c r="A38" t="s">
        <v>54</v>
      </c>
      <c r="B38" s="50">
        <v>-2.531299E-05</v>
      </c>
      <c r="C38" s="50">
        <v>5.804706E-05</v>
      </c>
      <c r="D38" s="50">
        <v>-8.336937E-05</v>
      </c>
      <c r="E38" s="50">
        <v>0</v>
      </c>
      <c r="F38" s="50">
        <v>9.09323E-05</v>
      </c>
      <c r="G38" s="50">
        <v>0.0002141473</v>
      </c>
    </row>
    <row r="39" spans="1:7" ht="12.75">
      <c r="A39" t="s">
        <v>55</v>
      </c>
      <c r="B39" s="50">
        <v>0.0001503558</v>
      </c>
      <c r="C39" s="50">
        <v>-0.0001123764</v>
      </c>
      <c r="D39" s="50">
        <v>-0.0001107522</v>
      </c>
      <c r="E39" s="50">
        <v>0</v>
      </c>
      <c r="F39" s="50">
        <v>0.0002519279</v>
      </c>
      <c r="G39" s="50">
        <v>0.0005800518</v>
      </c>
    </row>
    <row r="40" spans="2:5" ht="12.75">
      <c r="B40" t="s">
        <v>46</v>
      </c>
      <c r="C40">
        <v>-0.003753</v>
      </c>
      <c r="D40" t="s">
        <v>47</v>
      </c>
      <c r="E40">
        <v>3.116926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-2.531298723414737E-05</v>
      </c>
      <c r="C50">
        <f>-0.017/(C7*C7+C22*C22)*(C21*C22+C6*C7)</f>
        <v>5.804706373101099E-05</v>
      </c>
      <c r="D50">
        <f>-0.017/(D7*D7+D22*D22)*(D21*D22+D6*D7)</f>
        <v>-8.336936712247009E-05</v>
      </c>
      <c r="E50">
        <f>-0.017/(E7*E7+E22*E22)*(E21*E22+E6*E7)</f>
        <v>-9.629211133860079E-06</v>
      </c>
      <c r="F50">
        <f>-0.017/(F7*F7+F22*F22)*(F21*F22+F6*F7)</f>
        <v>9.0932296300848E-05</v>
      </c>
      <c r="G50">
        <f>(B50*B$4+C50*C$4+D50*D$4+E50*E$4+F50*F$4)/SUM(B$4:F$4)</f>
        <v>6.09540953152124E-08</v>
      </c>
    </row>
    <row r="51" spans="1:7" ht="12.75">
      <c r="A51" t="s">
        <v>58</v>
      </c>
      <c r="B51">
        <f>-0.017/(B7*B7+B22*B22)*(B21*B7-B6*B22)</f>
        <v>0.00015035582512640036</v>
      </c>
      <c r="C51">
        <f>-0.017/(C7*C7+C22*C22)*(C21*C7-C6*C22)</f>
        <v>-0.00011237639032230846</v>
      </c>
      <c r="D51">
        <f>-0.017/(D7*D7+D22*D22)*(D21*D7-D6*D22)</f>
        <v>-0.0001107522192818028</v>
      </c>
      <c r="E51">
        <f>-0.017/(E7*E7+E22*E22)*(E21*E7-E6*E22)</f>
        <v>-7.100091561500479E-06</v>
      </c>
      <c r="F51">
        <f>-0.017/(F7*F7+F22*F22)*(F21*F7-F6*F22)</f>
        <v>0.0002519278337809413</v>
      </c>
      <c r="G51">
        <f>(B51*B$4+C51*C$4+D51*D$4+E51*E$4+F51*F$4)/SUM(B$4:F$4)</f>
        <v>-7.4340043373416504E-09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9999.939054088301</v>
      </c>
      <c r="C62">
        <f>C7+(2/0.017)*(C8*C50-C23*C51)</f>
        <v>9999.983441531209</v>
      </c>
      <c r="D62">
        <f>D7+(2/0.017)*(D8*D50-D23*D51)</f>
        <v>9999.962579197936</v>
      </c>
      <c r="E62">
        <f>E7+(2/0.017)*(E8*E50-E23*E51)</f>
        <v>9999.994540657735</v>
      </c>
      <c r="F62">
        <f>F7+(2/0.017)*(F8*F50-F23*F51)</f>
        <v>9999.755018238755</v>
      </c>
    </row>
    <row r="63" spans="1:6" ht="12.75">
      <c r="A63" t="s">
        <v>66</v>
      </c>
      <c r="B63">
        <f>B8+(3/0.017)*(B9*B50-B24*B51)</f>
        <v>0.6002453154642817</v>
      </c>
      <c r="C63">
        <f>C8+(3/0.017)*(C9*C50-C24*C51)</f>
        <v>1.4304112973160517</v>
      </c>
      <c r="D63">
        <f>D8+(3/0.017)*(D9*D50-D24*D51)</f>
        <v>3.279384655206868</v>
      </c>
      <c r="E63">
        <f>E8+(3/0.017)*(E9*E50-E24*E51)</f>
        <v>3.1047156618960643</v>
      </c>
      <c r="F63">
        <f>F8+(3/0.017)*(F9*F50-F24*F51)</f>
        <v>0.4408873528100816</v>
      </c>
    </row>
    <row r="64" spans="1:6" ht="12.75">
      <c r="A64" t="s">
        <v>67</v>
      </c>
      <c r="B64">
        <f>B9+(4/0.017)*(B10*B50-B25*B51)</f>
        <v>0.873443927984584</v>
      </c>
      <c r="C64">
        <f>C9+(4/0.017)*(C10*C50-C25*C51)</f>
        <v>-0.22934320138685915</v>
      </c>
      <c r="D64">
        <f>D9+(4/0.017)*(D10*D50-D25*D51)</f>
        <v>-0.18170794470049378</v>
      </c>
      <c r="E64">
        <f>E9+(4/0.017)*(E10*E50-E25*E51)</f>
        <v>-0.9869723185716971</v>
      </c>
      <c r="F64">
        <f>F9+(4/0.017)*(F10*F50-F25*F51)</f>
        <v>-2.7520550075404424</v>
      </c>
    </row>
    <row r="65" spans="1:6" ht="12.75">
      <c r="A65" t="s">
        <v>68</v>
      </c>
      <c r="B65">
        <f>B10+(5/0.017)*(B11*B50-B26*B51)</f>
        <v>0.2729771075369799</v>
      </c>
      <c r="C65">
        <f>C10+(5/0.017)*(C11*C50-C26*C51)</f>
        <v>-0.8392988366293886</v>
      </c>
      <c r="D65">
        <f>D10+(5/0.017)*(D11*D50-D26*D51)</f>
        <v>-1.3525047523048355</v>
      </c>
      <c r="E65">
        <f>E10+(5/0.017)*(E11*E50-E26*E51)</f>
        <v>-1.237739014892251</v>
      </c>
      <c r="F65">
        <f>F10+(5/0.017)*(F11*F50-F26*F51)</f>
        <v>-1.0742332161313581</v>
      </c>
    </row>
    <row r="66" spans="1:6" ht="12.75">
      <c r="A66" t="s">
        <v>69</v>
      </c>
      <c r="B66">
        <f>B11+(6/0.017)*(B12*B50-B27*B51)</f>
        <v>3.206761241182517</v>
      </c>
      <c r="C66">
        <f>C11+(6/0.017)*(C12*C50-C27*C51)</f>
        <v>1.3016291154579236</v>
      </c>
      <c r="D66">
        <f>D11+(6/0.017)*(D12*D50-D27*D51)</f>
        <v>1.9359146157950406</v>
      </c>
      <c r="E66">
        <f>E11+(6/0.017)*(E12*E50-E27*E51)</f>
        <v>1.5818384620754669</v>
      </c>
      <c r="F66">
        <f>F11+(6/0.017)*(F12*F50-F27*F51)</f>
        <v>14.116809169065853</v>
      </c>
    </row>
    <row r="67" spans="1:6" ht="12.75">
      <c r="A67" t="s">
        <v>70</v>
      </c>
      <c r="B67">
        <f>B12+(7/0.017)*(B13*B50-B28*B51)</f>
        <v>-0.09883366922234063</v>
      </c>
      <c r="C67">
        <f>C12+(7/0.017)*(C13*C50-C28*C51)</f>
        <v>-0.08397997393990245</v>
      </c>
      <c r="D67">
        <f>D12+(7/0.017)*(D13*D50-D28*D51)</f>
        <v>-0.01163270433372858</v>
      </c>
      <c r="E67">
        <f>E12+(7/0.017)*(E13*E50-E28*E51)</f>
        <v>-0.015164107084813378</v>
      </c>
      <c r="F67">
        <f>F12+(7/0.017)*(F13*F50-F28*F51)</f>
        <v>-0.16587648126154186</v>
      </c>
    </row>
    <row r="68" spans="1:6" ht="12.75">
      <c r="A68" t="s">
        <v>71</v>
      </c>
      <c r="B68">
        <f>B13+(8/0.017)*(B14*B50-B29*B51)</f>
        <v>0.021153085032101435</v>
      </c>
      <c r="C68">
        <f>C13+(8/0.017)*(C14*C50-C29*C51)</f>
        <v>0.0652259408739373</v>
      </c>
      <c r="D68">
        <f>D13+(8/0.017)*(D14*D50-D29*D51)</f>
        <v>-0.08865986629302772</v>
      </c>
      <c r="E68">
        <f>E13+(8/0.017)*(E14*E50-E29*E51)</f>
        <v>-0.11620029124650517</v>
      </c>
      <c r="F68">
        <f>F13+(8/0.017)*(F14*F50-F29*F51)</f>
        <v>-0.16257675299916416</v>
      </c>
    </row>
    <row r="69" spans="1:6" ht="12.75">
      <c r="A69" t="s">
        <v>72</v>
      </c>
      <c r="B69">
        <f>B14+(9/0.017)*(B15*B50-B30*B51)</f>
        <v>0.012144453504544378</v>
      </c>
      <c r="C69">
        <f>C14+(9/0.017)*(C15*C50-C30*C51)</f>
        <v>0.025471651613496564</v>
      </c>
      <c r="D69">
        <f>D14+(9/0.017)*(D15*D50-D30*D51)</f>
        <v>-0.025013535488797974</v>
      </c>
      <c r="E69">
        <f>E14+(9/0.017)*(E15*E50-E30*E51)</f>
        <v>-0.08094126507734284</v>
      </c>
      <c r="F69">
        <f>F14+(9/0.017)*(F15*F50-F30*F51)</f>
        <v>0.09715954699982898</v>
      </c>
    </row>
    <row r="70" spans="1:6" ht="12.75">
      <c r="A70" t="s">
        <v>73</v>
      </c>
      <c r="B70">
        <f>B15+(10/0.017)*(B16*B50-B31*B51)</f>
        <v>-0.34963702885998155</v>
      </c>
      <c r="C70">
        <f>C15+(10/0.017)*(C16*C50-C31*C51)</f>
        <v>-0.068078848546026</v>
      </c>
      <c r="D70">
        <f>D15+(10/0.017)*(D16*D50-D31*D51)</f>
        <v>-0.02649248468684329</v>
      </c>
      <c r="E70">
        <f>E15+(10/0.017)*(E16*E50-E31*E51)</f>
        <v>-0.03173265096746488</v>
      </c>
      <c r="F70">
        <f>F15+(10/0.017)*(F16*F50-F31*F51)</f>
        <v>-0.3409456974294535</v>
      </c>
    </row>
    <row r="71" spans="1:6" ht="12.75">
      <c r="A71" t="s">
        <v>74</v>
      </c>
      <c r="B71">
        <f>B16+(11/0.017)*(B17*B50-B32*B51)</f>
        <v>-0.021391579958857116</v>
      </c>
      <c r="C71">
        <f>C16+(11/0.017)*(C17*C50-C32*C51)</f>
        <v>-0.0182948230849079</v>
      </c>
      <c r="D71">
        <f>D16+(11/0.017)*(D17*D50-D32*D51)</f>
        <v>-0.008519346576156134</v>
      </c>
      <c r="E71">
        <f>E16+(11/0.017)*(E17*E50-E32*E51)</f>
        <v>0.022160107784062234</v>
      </c>
      <c r="F71">
        <f>F16+(11/0.017)*(F17*F50-F32*F51)</f>
        <v>-0.02666996451229035</v>
      </c>
    </row>
    <row r="72" spans="1:6" ht="12.75">
      <c r="A72" t="s">
        <v>75</v>
      </c>
      <c r="B72">
        <f>B17+(12/0.017)*(B18*B50-B33*B51)</f>
        <v>-0.021422160103849987</v>
      </c>
      <c r="C72">
        <f>C17+(12/0.017)*(C18*C50-C33*C51)</f>
        <v>-0.005544053132205213</v>
      </c>
      <c r="D72">
        <f>D17+(12/0.017)*(D18*D50-D33*D51)</f>
        <v>-0.008333073538370818</v>
      </c>
      <c r="E72">
        <f>E17+(12/0.017)*(E18*E50-E33*E51)</f>
        <v>0.0056730700426111105</v>
      </c>
      <c r="F72">
        <f>F17+(12/0.017)*(F18*F50-F33*F51)</f>
        <v>-0.005409497718546203</v>
      </c>
    </row>
    <row r="73" spans="1:6" ht="12.75">
      <c r="A73" t="s">
        <v>76</v>
      </c>
      <c r="B73">
        <f>B18+(13/0.017)*(B19*B50-B34*B51)</f>
        <v>0.020098828206284804</v>
      </c>
      <c r="C73">
        <f>C18+(13/0.017)*(C19*C50-C34*C51)</f>
        <v>0.020465398218692282</v>
      </c>
      <c r="D73">
        <f>D18+(13/0.017)*(D19*D50-D34*D51)</f>
        <v>0.030690519822392903</v>
      </c>
      <c r="E73">
        <f>E18+(13/0.017)*(E19*E50-E34*E51)</f>
        <v>0.03572578937533708</v>
      </c>
      <c r="F73">
        <f>F18+(13/0.017)*(F19*F50-F34*F51)</f>
        <v>0.002641511221700611</v>
      </c>
    </row>
    <row r="74" spans="1:6" ht="12.75">
      <c r="A74" t="s">
        <v>77</v>
      </c>
      <c r="B74">
        <f>B19+(14/0.017)*(B20*B50-B35*B51)</f>
        <v>-0.2089127946898289</v>
      </c>
      <c r="C74">
        <f>C19+(14/0.017)*(C20*C50-C35*C51)</f>
        <v>-0.19976436203793907</v>
      </c>
      <c r="D74">
        <f>D19+(14/0.017)*(D20*D50-D35*D51)</f>
        <v>-0.20326804311003321</v>
      </c>
      <c r="E74">
        <f>E19+(14/0.017)*(E20*E50-E35*E51)</f>
        <v>-0.2071163423074206</v>
      </c>
      <c r="F74">
        <f>F19+(14/0.017)*(F20*F50-F35*F51)</f>
        <v>-0.1625387906077366</v>
      </c>
    </row>
    <row r="75" spans="1:6" ht="12.75">
      <c r="A75" t="s">
        <v>78</v>
      </c>
      <c r="B75" s="50">
        <f>B20</f>
        <v>0.001171294</v>
      </c>
      <c r="C75" s="50">
        <f>C20</f>
        <v>0.001233443</v>
      </c>
      <c r="D75" s="50">
        <f>D20</f>
        <v>0.007775652</v>
      </c>
      <c r="E75" s="50">
        <f>E20</f>
        <v>0.005850658</v>
      </c>
      <c r="F75" s="50">
        <f>F20</f>
        <v>-0.004581956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82.99075903809228</v>
      </c>
      <c r="C82">
        <f>C22+(2/0.017)*(C8*C51+C23*C50)</f>
        <v>24.52021039980011</v>
      </c>
      <c r="D82">
        <f>D22+(2/0.017)*(D8*D51+D23*D50)</f>
        <v>-23.28929097812193</v>
      </c>
      <c r="E82">
        <f>E22+(2/0.017)*(E8*E51+E23*E50)</f>
        <v>-30.726838415938992</v>
      </c>
      <c r="F82">
        <f>F22+(2/0.017)*(F8*F51+F23*F50)</f>
        <v>-36.51082987204322</v>
      </c>
    </row>
    <row r="83" spans="1:6" ht="12.75">
      <c r="A83" t="s">
        <v>81</v>
      </c>
      <c r="B83">
        <f>B23+(3/0.017)*(B9*B51+B24*B50)</f>
        <v>3.3785734502574325</v>
      </c>
      <c r="C83">
        <f>C23+(3/0.017)*(C9*C51+C24*C50)</f>
        <v>-2.0396923606802835</v>
      </c>
      <c r="D83">
        <f>D23+(3/0.017)*(D9*D51+D24*D50)</f>
        <v>-0.4251961127795443</v>
      </c>
      <c r="E83">
        <f>E23+(3/0.017)*(E9*E51+E24*E50)</f>
        <v>-2.3227094264155252</v>
      </c>
      <c r="F83">
        <f>F23+(3/0.017)*(F9*F51+F24*F50)</f>
        <v>8.266421923788872</v>
      </c>
    </row>
    <row r="84" spans="1:6" ht="12.75">
      <c r="A84" t="s">
        <v>82</v>
      </c>
      <c r="B84">
        <f>B24+(4/0.017)*(B10*B51+B25*B50)</f>
        <v>-1.274699202565782</v>
      </c>
      <c r="C84">
        <f>C24+(4/0.017)*(C10*C51+C25*C50)</f>
        <v>-2.4849293430989596</v>
      </c>
      <c r="D84">
        <f>D24+(4/0.017)*(D10*D51+D25*D50)</f>
        <v>0.8347565315851355</v>
      </c>
      <c r="E84">
        <f>E24+(4/0.017)*(E10*E51+E25*E50)</f>
        <v>-1.004900649882753</v>
      </c>
      <c r="F84">
        <f>F24+(4/0.017)*(F10*F51+F25*F50)</f>
        <v>-1.607598962685061</v>
      </c>
    </row>
    <row r="85" spans="1:6" ht="12.75">
      <c r="A85" t="s">
        <v>83</v>
      </c>
      <c r="B85">
        <f>B25+(5/0.017)*(B11*B51+B26*B50)</f>
        <v>0.2855977498917556</v>
      </c>
      <c r="C85">
        <f>C25+(5/0.017)*(C11*C51+C26*C50)</f>
        <v>-1.2242624279875456</v>
      </c>
      <c r="D85">
        <f>D25+(5/0.017)*(D11*D51+D26*D50)</f>
        <v>-0.06110476271439246</v>
      </c>
      <c r="E85">
        <f>E25+(5/0.017)*(E11*E51+E26*E50)</f>
        <v>-1.3326328590753285</v>
      </c>
      <c r="F85">
        <f>F25+(5/0.017)*(F11*F51+F26*F50)</f>
        <v>-1.3867788610687795</v>
      </c>
    </row>
    <row r="86" spans="1:6" ht="12.75">
      <c r="A86" t="s">
        <v>84</v>
      </c>
      <c r="B86">
        <f>B26+(6/0.017)*(B12*B51+B27*B50)</f>
        <v>1.0727991091530606</v>
      </c>
      <c r="C86">
        <f>C26+(6/0.017)*(C12*C51+C27*C50)</f>
        <v>1.1049125209151502</v>
      </c>
      <c r="D86">
        <f>D26+(6/0.017)*(D12*D51+D27*D50)</f>
        <v>0.1484383884033709</v>
      </c>
      <c r="E86">
        <f>E26+(6/0.017)*(E12*E51+E27*E50)</f>
        <v>0.2734532122847733</v>
      </c>
      <c r="F86">
        <f>F26+(6/0.017)*(F12*F51+F27*F50)</f>
        <v>1.6534375167205495</v>
      </c>
    </row>
    <row r="87" spans="1:6" ht="12.75">
      <c r="A87" t="s">
        <v>85</v>
      </c>
      <c r="B87">
        <f>B27+(7/0.017)*(B13*B51+B28*B50)</f>
        <v>0.2508536344506005</v>
      </c>
      <c r="C87">
        <f>C27+(7/0.017)*(C13*C51+C28*C50)</f>
        <v>-0.2668520580661349</v>
      </c>
      <c r="D87">
        <f>D27+(7/0.017)*(D13*D51+D28*D50)</f>
        <v>-0.27278880322913185</v>
      </c>
      <c r="E87">
        <f>E27+(7/0.017)*(E13*E51+E28*E50)</f>
        <v>-0.1517848159482579</v>
      </c>
      <c r="F87">
        <f>F27+(7/0.017)*(F13*F51+F28*F50)</f>
        <v>0.27545045813946867</v>
      </c>
    </row>
    <row r="88" spans="1:6" ht="12.75">
      <c r="A88" t="s">
        <v>86</v>
      </c>
      <c r="B88">
        <f>B28+(8/0.017)*(B14*B51+B29*B50)</f>
        <v>-0.13487909108283241</v>
      </c>
      <c r="C88">
        <f>C28+(8/0.017)*(C14*C51+C29*C50)</f>
        <v>0.001992980453751152</v>
      </c>
      <c r="D88">
        <f>D28+(8/0.017)*(D14*D51+D29*D50)</f>
        <v>-0.24661594310394702</v>
      </c>
      <c r="E88">
        <f>E28+(8/0.017)*(E14*E51+E29*E50)</f>
        <v>-0.12176020373827144</v>
      </c>
      <c r="F88">
        <f>F28+(8/0.017)*(F14*F51+F29*F50)</f>
        <v>-0.218368332302775</v>
      </c>
    </row>
    <row r="89" spans="1:6" ht="12.75">
      <c r="A89" t="s">
        <v>87</v>
      </c>
      <c r="B89">
        <f>B29+(9/0.017)*(B15*B51+B30*B50)</f>
        <v>0.029430946825507308</v>
      </c>
      <c r="C89">
        <f>C29+(9/0.017)*(C15*C51+C30*C50)</f>
        <v>-0.14431116447032036</v>
      </c>
      <c r="D89">
        <f>D29+(9/0.017)*(D15*D51+D30*D50)</f>
        <v>-0.09673548711540816</v>
      </c>
      <c r="E89">
        <f>E29+(9/0.017)*(E15*E51+E30*E50)</f>
        <v>-0.052899917266283465</v>
      </c>
      <c r="F89">
        <f>F29+(9/0.017)*(F15*F51+F30*F50)</f>
        <v>-0.1464250544483851</v>
      </c>
    </row>
    <row r="90" spans="1:6" ht="12.75">
      <c r="A90" t="s">
        <v>88</v>
      </c>
      <c r="B90">
        <f>B30+(10/0.017)*(B16*B51+B31*B50)</f>
        <v>0.11992325049904307</v>
      </c>
      <c r="C90">
        <f>C30+(10/0.017)*(C16*C51+C31*C50)</f>
        <v>0.1730153849021618</v>
      </c>
      <c r="D90">
        <f>D30+(10/0.017)*(D16*D51+D31*D50)</f>
        <v>0.06306075477212889</v>
      </c>
      <c r="E90">
        <f>E30+(10/0.017)*(E16*E51+E31*E50)</f>
        <v>0.09808652498834876</v>
      </c>
      <c r="F90">
        <f>F30+(10/0.017)*(F16*F51+F31*F50)</f>
        <v>0.2209356813147628</v>
      </c>
    </row>
    <row r="91" spans="1:6" ht="12.75">
      <c r="A91" t="s">
        <v>89</v>
      </c>
      <c r="B91">
        <f>B31+(11/0.017)*(B17*B51+B32*B50)</f>
        <v>0.007373392859170353</v>
      </c>
      <c r="C91">
        <f>C31+(11/0.017)*(C17*C51+C32*C50)</f>
        <v>0.012486202075803794</v>
      </c>
      <c r="D91">
        <f>D31+(11/0.017)*(D17*D51+D32*D50)</f>
        <v>-0.012087569016573874</v>
      </c>
      <c r="E91">
        <f>E31+(11/0.017)*(E17*E51+E32*E50)</f>
        <v>0.019180554263129996</v>
      </c>
      <c r="F91">
        <f>F31+(11/0.017)*(F17*F51+F32*F50)</f>
        <v>0.009825064785807124</v>
      </c>
    </row>
    <row r="92" spans="1:6" ht="12.75">
      <c r="A92" t="s">
        <v>90</v>
      </c>
      <c r="B92">
        <f>B32+(12/0.017)*(B18*B51+B33*B50)</f>
        <v>-0.0027838140623693323</v>
      </c>
      <c r="C92">
        <f>C32+(12/0.017)*(C18*C51+C33*C50)</f>
        <v>0.021743034892552485</v>
      </c>
      <c r="D92">
        <f>D32+(12/0.017)*(D18*D51+D33*D50)</f>
        <v>-0.03697258336476513</v>
      </c>
      <c r="E92">
        <f>E32+(12/0.017)*(E18*E51+E33*E50)</f>
        <v>-0.008102817741623818</v>
      </c>
      <c r="F92">
        <f>F32+(12/0.017)*(F18*F51+F33*F50)</f>
        <v>-0.011310842170611405</v>
      </c>
    </row>
    <row r="93" spans="1:6" ht="12.75">
      <c r="A93" t="s">
        <v>91</v>
      </c>
      <c r="B93">
        <f>B33+(13/0.017)*(B19*B51+B34*B50)</f>
        <v>0.06527314506746806</v>
      </c>
      <c r="C93">
        <f>C33+(13/0.017)*(C19*C51+C34*C50)</f>
        <v>0.051693170546818976</v>
      </c>
      <c r="D93">
        <f>D33+(13/0.017)*(D19*D51+D34*D50)</f>
        <v>0.05568850742968312</v>
      </c>
      <c r="E93">
        <f>E33+(13/0.017)*(E19*E51+E34*E50)</f>
        <v>0.06804634729044245</v>
      </c>
      <c r="F93">
        <f>F33+(13/0.017)*(F19*F51+F34*F50)</f>
        <v>0.037441359524536776</v>
      </c>
    </row>
    <row r="94" spans="1:6" ht="12.75">
      <c r="A94" t="s">
        <v>92</v>
      </c>
      <c r="B94">
        <f>B34+(14/0.017)*(B20*B51+B35*B50)</f>
        <v>-0.018342581515617108</v>
      </c>
      <c r="C94">
        <f>C34+(14/0.017)*(C20*C51+C35*C50)</f>
        <v>0.002597693432015822</v>
      </c>
      <c r="D94">
        <f>D34+(14/0.017)*(D20*D51+D35*D50)</f>
        <v>-0.003077418533174604</v>
      </c>
      <c r="E94">
        <f>E34+(14/0.017)*(E20*E51+E35*E50)</f>
        <v>0.0034341343610749127</v>
      </c>
      <c r="F94">
        <f>F34+(14/0.017)*(F20*F51+F35*F50)</f>
        <v>-0.022908433857295758</v>
      </c>
    </row>
    <row r="95" spans="1:6" ht="12.75">
      <c r="A95" t="s">
        <v>93</v>
      </c>
      <c r="B95" s="50">
        <f>B35</f>
        <v>-0.005611439</v>
      </c>
      <c r="C95" s="50">
        <f>C35</f>
        <v>-0.002582789</v>
      </c>
      <c r="D95" s="50">
        <f>D35</f>
        <v>0.0004496419</v>
      </c>
      <c r="E95" s="50">
        <f>E35</f>
        <v>-0.002026112</v>
      </c>
      <c r="F95" s="50">
        <f>F35</f>
        <v>-0.0067592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0.6002489737363768</v>
      </c>
      <c r="C103">
        <f>C63*10000/C62</f>
        <v>1.430413665862056</v>
      </c>
      <c r="D103">
        <f>D63*10000/D62</f>
        <v>3.2793969269731975</v>
      </c>
      <c r="E103">
        <f>E63*10000/E62</f>
        <v>3.104717356867533</v>
      </c>
      <c r="F103">
        <f>F63*10000/F62</f>
        <v>0.4408981540107116</v>
      </c>
      <c r="G103">
        <f>AVERAGE(C103:E103)</f>
        <v>2.6048426499009287</v>
      </c>
      <c r="H103">
        <f>STDEV(C103:E103)</f>
        <v>1.0208284953732472</v>
      </c>
      <c r="I103">
        <f>(B103*B4+C103*C4+D103*D4+E103*E4+F103*F4)/SUM(B4:F4)</f>
        <v>2.0256014496329877</v>
      </c>
      <c r="K103">
        <f>(LN(H103)+LN(H123))/2-LN(K114*K115^3)</f>
        <v>-3.8565519312033882</v>
      </c>
    </row>
    <row r="104" spans="1:11" ht="12.75">
      <c r="A104" t="s">
        <v>67</v>
      </c>
      <c r="B104">
        <f>B64*10000/B62</f>
        <v>0.8734492513006784</v>
      </c>
      <c r="C104">
        <f>C64*10000/C62</f>
        <v>-0.22934358114471223</v>
      </c>
      <c r="D104">
        <f>D64*10000/D62</f>
        <v>-0.1817086246687415</v>
      </c>
      <c r="E104">
        <f>E64*10000/E62</f>
        <v>-0.9869728573939606</v>
      </c>
      <c r="F104">
        <f>F64*10000/F62</f>
        <v>-2.752122429520437</v>
      </c>
      <c r="G104">
        <f>AVERAGE(C104:E104)</f>
        <v>-0.4660083544024714</v>
      </c>
      <c r="H104">
        <f>STDEV(C104:E104)</f>
        <v>0.45179672675053084</v>
      </c>
      <c r="I104">
        <f>(B104*B4+C104*C4+D104*D4+E104*E4+F104*F4)/SUM(B4:F4)</f>
        <v>-0.5766022987566018</v>
      </c>
      <c r="K104">
        <f>(LN(H104)+LN(H124))/2-LN(K114*K115^4)</f>
        <v>-3.4301604852716254</v>
      </c>
    </row>
    <row r="105" spans="1:11" ht="12.75">
      <c r="A105" t="s">
        <v>68</v>
      </c>
      <c r="B105">
        <f>B65*10000/B62</f>
        <v>0.27297877123098857</v>
      </c>
      <c r="C105">
        <f>C65*10000/C62</f>
        <v>-0.8393002263820492</v>
      </c>
      <c r="D105">
        <f>D65*10000/D62</f>
        <v>-1.3525098135050375</v>
      </c>
      <c r="E105">
        <f>E65*10000/E62</f>
        <v>-1.2377396906167115</v>
      </c>
      <c r="F105">
        <f>F65*10000/F62</f>
        <v>-1.074259533530614</v>
      </c>
      <c r="G105">
        <f>AVERAGE(C105:E105)</f>
        <v>-1.143183243501266</v>
      </c>
      <c r="H105">
        <f>STDEV(C105:E105)</f>
        <v>0.2693542488008285</v>
      </c>
      <c r="I105">
        <f>(B105*B4+C105*C4+D105*D4+E105*E4+F105*F4)/SUM(B4:F4)</f>
        <v>-0.9286441288596206</v>
      </c>
      <c r="K105">
        <f>(LN(H105)+LN(H125))/2-LN(K114*K115^5)</f>
        <v>-3.526624587850505</v>
      </c>
    </row>
    <row r="106" spans="1:11" ht="12.75">
      <c r="A106" t="s">
        <v>69</v>
      </c>
      <c r="B106">
        <f>B66*10000/B62</f>
        <v>3.206780785200374</v>
      </c>
      <c r="C106">
        <f>C66*10000/C62</f>
        <v>1.301631270760001</v>
      </c>
      <c r="D106">
        <f>D66*10000/D62</f>
        <v>1.9359218601699146</v>
      </c>
      <c r="E106">
        <f>E66*10000/E62</f>
        <v>1.5818393256556955</v>
      </c>
      <c r="F106">
        <f>F66*10000/F62</f>
        <v>14.117155013615754</v>
      </c>
      <c r="G106">
        <f>AVERAGE(C106:E106)</f>
        <v>1.6064641521952039</v>
      </c>
      <c r="H106">
        <f>STDEV(C106:E106)</f>
        <v>0.3178614863664179</v>
      </c>
      <c r="I106">
        <f>(B106*B4+C106*C4+D106*D4+E106*E4+F106*F4)/SUM(B4:F4)</f>
        <v>3.5059800207668945</v>
      </c>
      <c r="K106">
        <f>(LN(H106)+LN(H126))/2-LN(K114*K115^6)</f>
        <v>-3.00473724036162</v>
      </c>
    </row>
    <row r="107" spans="1:11" ht="12.75">
      <c r="A107" t="s">
        <v>70</v>
      </c>
      <c r="B107">
        <f>B67*10000/B62</f>
        <v>-0.09883427157681947</v>
      </c>
      <c r="C107">
        <f>C67*10000/C62</f>
        <v>-0.08398011299811046</v>
      </c>
      <c r="D107">
        <f>D67*10000/D62</f>
        <v>-0.01163274786440411</v>
      </c>
      <c r="E107">
        <f>E67*10000/E62</f>
        <v>-0.01516411536342297</v>
      </c>
      <c r="F107">
        <f>F67*10000/F62</f>
        <v>-0.1658805450323497</v>
      </c>
      <c r="G107">
        <f>AVERAGE(C107:E107)</f>
        <v>-0.03692565874197918</v>
      </c>
      <c r="H107">
        <f>STDEV(C107:E107)</f>
        <v>0.04078858771899371</v>
      </c>
      <c r="I107">
        <f>(B107*B4+C107*C4+D107*D4+E107*E4+F107*F4)/SUM(B4:F4)</f>
        <v>-0.0630970708984287</v>
      </c>
      <c r="K107">
        <f>(LN(H107)+LN(H127))/2-LN(K114*K115^7)</f>
        <v>-4.455536339479789</v>
      </c>
    </row>
    <row r="108" spans="1:9" ht="12.75">
      <c r="A108" t="s">
        <v>71</v>
      </c>
      <c r="B108">
        <f>B68*10000/B62</f>
        <v>0.021153213952292402</v>
      </c>
      <c r="C108">
        <f>C68*10000/C62</f>
        <v>0.06522604887828677</v>
      </c>
      <c r="D108">
        <f>D68*10000/D62</f>
        <v>-0.0886601980666</v>
      </c>
      <c r="E108">
        <f>E68*10000/E62</f>
        <v>-0.11620035468425594</v>
      </c>
      <c r="F108">
        <f>F68*10000/F62</f>
        <v>-0.16258073593066744</v>
      </c>
      <c r="G108">
        <f>AVERAGE(C108:E108)</f>
        <v>-0.046544834624189714</v>
      </c>
      <c r="H108">
        <f>STDEV(C108:E108)</f>
        <v>0.09777097143745879</v>
      </c>
      <c r="I108">
        <f>(B108*B4+C108*C4+D108*D4+E108*E4+F108*F4)/SUM(B4:F4)</f>
        <v>-0.052182792821978484</v>
      </c>
    </row>
    <row r="109" spans="1:9" ht="12.75">
      <c r="A109" t="s">
        <v>72</v>
      </c>
      <c r="B109">
        <f>B69*10000/B62</f>
        <v>0.012144527520474567</v>
      </c>
      <c r="C109">
        <f>C69*10000/C62</f>
        <v>0.025471693790721235</v>
      </c>
      <c r="D109">
        <f>D69*10000/D62</f>
        <v>-0.02501362909180429</v>
      </c>
      <c r="E109">
        <f>E69*10000/E62</f>
        <v>-0.0809413092659739</v>
      </c>
      <c r="F109">
        <f>F69*10000/F62</f>
        <v>0.09716192728983632</v>
      </c>
      <c r="G109">
        <f>AVERAGE(C109:E109)</f>
        <v>-0.026827748189018983</v>
      </c>
      <c r="H109">
        <f>STDEV(C109:E109)</f>
        <v>0.05322969167635871</v>
      </c>
      <c r="I109">
        <f>(B109*B4+C109*C4+D109*D4+E109*E4+F109*F4)/SUM(B4:F4)</f>
        <v>-0.004647988761924465</v>
      </c>
    </row>
    <row r="110" spans="1:11" ht="12.75">
      <c r="A110" t="s">
        <v>73</v>
      </c>
      <c r="B110">
        <f>B70*10000/B62</f>
        <v>-0.3496391597677173</v>
      </c>
      <c r="C110">
        <f>C70*10000/C62</f>
        <v>-0.06807896127436155</v>
      </c>
      <c r="D110">
        <f>D70*10000/D62</f>
        <v>-0.026492583824216834</v>
      </c>
      <c r="E110">
        <f>E70*10000/E62</f>
        <v>-0.03173266829141459</v>
      </c>
      <c r="F110">
        <f>F70*10000/F62</f>
        <v>-0.34095405018182523</v>
      </c>
      <c r="G110">
        <f>AVERAGE(C110:E110)</f>
        <v>-0.042101404463330994</v>
      </c>
      <c r="H110">
        <f>STDEV(C110:E110)</f>
        <v>0.022649276251319423</v>
      </c>
      <c r="I110">
        <f>(B110*B4+C110*C4+D110*D4+E110*E4+F110*F4)/SUM(B4:F4)</f>
        <v>-0.12652342916107387</v>
      </c>
      <c r="K110">
        <f>EXP(AVERAGE(K103:K107))</f>
        <v>0.025868684956572324</v>
      </c>
    </row>
    <row r="111" spans="1:9" ht="12.75">
      <c r="A111" t="s">
        <v>74</v>
      </c>
      <c r="B111">
        <f>B71*10000/B62</f>
        <v>-0.021391710332586016</v>
      </c>
      <c r="C111">
        <f>C71*10000/C62</f>
        <v>-0.01829485337838377</v>
      </c>
      <c r="D111">
        <f>D71*10000/D62</f>
        <v>-0.008519378456353626</v>
      </c>
      <c r="E111">
        <f>E71*10000/E62</f>
        <v>0.02216011988203014</v>
      </c>
      <c r="F111">
        <f>F71*10000/F62</f>
        <v>-0.026670617893784863</v>
      </c>
      <c r="G111">
        <f>AVERAGE(C111:E111)</f>
        <v>-0.0015513706509024186</v>
      </c>
      <c r="H111">
        <f>STDEV(C111:E111)</f>
        <v>0.021108435871893084</v>
      </c>
      <c r="I111">
        <f>(B111*B4+C111*C4+D111*D4+E111*E4+F111*F4)/SUM(B4:F4)</f>
        <v>-0.00777550109249698</v>
      </c>
    </row>
    <row r="112" spans="1:9" ht="12.75">
      <c r="A112" t="s">
        <v>75</v>
      </c>
      <c r="B112">
        <f>B72*10000/B62</f>
        <v>-0.021422290663953507</v>
      </c>
      <c r="C112">
        <f>C72*10000/C62</f>
        <v>-0.005544062312323491</v>
      </c>
      <c r="D112">
        <f>D72*10000/D62</f>
        <v>-0.008333104721517055</v>
      </c>
      <c r="E112">
        <f>E72*10000/E62</f>
        <v>0.005673073139735907</v>
      </c>
      <c r="F112">
        <f>F72*10000/F62</f>
        <v>-0.005409630244620704</v>
      </c>
      <c r="G112">
        <f>AVERAGE(C112:E112)</f>
        <v>-0.002734697964701547</v>
      </c>
      <c r="H112">
        <f>STDEV(C112:E112)</f>
        <v>0.007413679963319843</v>
      </c>
      <c r="I112">
        <f>(B112*B4+C112*C4+D112*D4+E112*E4+F112*F4)/SUM(B4:F4)</f>
        <v>-0.005799379983489633</v>
      </c>
    </row>
    <row r="113" spans="1:9" ht="12.75">
      <c r="A113" t="s">
        <v>76</v>
      </c>
      <c r="B113">
        <f>B73*10000/B62</f>
        <v>0.02009895070117227</v>
      </c>
      <c r="C113">
        <f>C73*10000/C62</f>
        <v>0.020465432106314164</v>
      </c>
      <c r="D113">
        <f>D73*10000/D62</f>
        <v>0.03069063466920942</v>
      </c>
      <c r="E113">
        <f>E73*10000/E62</f>
        <v>0.03572580887927892</v>
      </c>
      <c r="F113">
        <f>F73*10000/F62</f>
        <v>0.002641575935493125</v>
      </c>
      <c r="G113">
        <f>AVERAGE(C113:E113)</f>
        <v>0.0289606252182675</v>
      </c>
      <c r="H113">
        <f>STDEV(C113:E113)</f>
        <v>0.0077758905816936365</v>
      </c>
      <c r="I113">
        <f>(B113*B4+C113*C4+D113*D4+E113*E4+F113*F4)/SUM(B4:F4)</f>
        <v>0.024166931894967828</v>
      </c>
    </row>
    <row r="114" spans="1:11" ht="12.75">
      <c r="A114" t="s">
        <v>77</v>
      </c>
      <c r="B114">
        <f>B74*10000/B62</f>
        <v>-0.20891406793566258</v>
      </c>
      <c r="C114">
        <f>C74*10000/C62</f>
        <v>-0.19976469281768225</v>
      </c>
      <c r="D114">
        <f>D74*10000/D62</f>
        <v>-0.20326880375820033</v>
      </c>
      <c r="E114">
        <f>E74*10000/E62</f>
        <v>-0.20711645537938247</v>
      </c>
      <c r="F114">
        <f>F74*10000/F62</f>
        <v>-0.16254277260920777</v>
      </c>
      <c r="G114">
        <f>AVERAGE(C114:E114)</f>
        <v>-0.2033833173184217</v>
      </c>
      <c r="H114">
        <f>STDEV(C114:E114)</f>
        <v>0.0036772188141991563</v>
      </c>
      <c r="I114">
        <f>(B114*B4+C114*C4+D114*D4+E114*E4+F114*F4)/SUM(B4:F4)</f>
        <v>-0.1987410309563845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0.0011713011386015766</v>
      </c>
      <c r="C115">
        <f>C75*10000/C62</f>
        <v>0.001233445042396124</v>
      </c>
      <c r="D115">
        <f>D75*10000/D62</f>
        <v>0.007775681097222324</v>
      </c>
      <c r="E115">
        <f>E75*10000/E62</f>
        <v>0.0058506611940761935</v>
      </c>
      <c r="F115">
        <f>F75*10000/F62</f>
        <v>-0.004582068252315059</v>
      </c>
      <c r="G115">
        <f>AVERAGE(C115:E115)</f>
        <v>0.0049532624445648805</v>
      </c>
      <c r="H115">
        <f>STDEV(C115:E115)</f>
        <v>0.003362172889068218</v>
      </c>
      <c r="I115">
        <f>(B115*B4+C115*C4+D115*D4+E115*E4+F115*F4)/SUM(B4:F4)</f>
        <v>0.003133223071290753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82.99126483592212</v>
      </c>
      <c r="C122">
        <f>C82*10000/C62</f>
        <v>24.520251001581208</v>
      </c>
      <c r="D122">
        <f>D82*10000/D62</f>
        <v>-23.289378128842845</v>
      </c>
      <c r="E122">
        <f>E82*10000/E62</f>
        <v>-30.726855190780913</v>
      </c>
      <c r="F122">
        <f>F82*10000/F62</f>
        <v>-36.51172434269677</v>
      </c>
      <c r="G122">
        <f>AVERAGE(C122:E122)</f>
        <v>-9.831994106014184</v>
      </c>
      <c r="H122">
        <f>STDEV(C122:E122)</f>
        <v>29.981437160532302</v>
      </c>
      <c r="I122">
        <f>(B122*B4+C122*C4+D122*D4+E122*E4+F122*F4)/SUM(B4:F4)</f>
        <v>0.07253584864574816</v>
      </c>
    </row>
    <row r="123" spans="1:9" ht="12.75">
      <c r="A123" t="s">
        <v>81</v>
      </c>
      <c r="B123">
        <f>B83*10000/B62</f>
        <v>3.378594041406844</v>
      </c>
      <c r="C123">
        <f>C83*10000/C62</f>
        <v>-2.0396957381041054</v>
      </c>
      <c r="D123">
        <f>D83*10000/D62</f>
        <v>-0.42519770390345585</v>
      </c>
      <c r="E123">
        <f>E83*10000/E62</f>
        <v>-2.3227106944627915</v>
      </c>
      <c r="F123">
        <f>F83*10000/F62</f>
        <v>8.266624441010384</v>
      </c>
      <c r="G123">
        <f>AVERAGE(C123:E123)</f>
        <v>-1.5958680454901177</v>
      </c>
      <c r="H123">
        <f>STDEV(C123:E123)</f>
        <v>1.0236582207375906</v>
      </c>
      <c r="I123">
        <f>(B123*B4+C123*C4+D123*D4+E123*E4+F123*F4)/SUM(B4:F4)</f>
        <v>0.43961472806833596</v>
      </c>
    </row>
    <row r="124" spans="1:9" ht="12.75">
      <c r="A124" t="s">
        <v>82</v>
      </c>
      <c r="B124">
        <f>B84*10000/B62</f>
        <v>-1.2747069713836339</v>
      </c>
      <c r="C124">
        <f>C84*10000/C62</f>
        <v>-2.4849334577682707</v>
      </c>
      <c r="D124">
        <f>D84*10000/D62</f>
        <v>0.8347596553227189</v>
      </c>
      <c r="E124">
        <f>E84*10000/E62</f>
        <v>-1.0049011984927114</v>
      </c>
      <c r="F124">
        <f>F84*10000/F62</f>
        <v>-1.6076383468924278</v>
      </c>
      <c r="G124">
        <f>AVERAGE(C124:E124)</f>
        <v>-0.8850250003127544</v>
      </c>
      <c r="H124">
        <f>STDEV(C124:E124)</f>
        <v>1.663089991083915</v>
      </c>
      <c r="I124">
        <f>(B124*B4+C124*C4+D124*D4+E124*E4+F124*F4)/SUM(B4:F4)</f>
        <v>-1.0382687873586454</v>
      </c>
    </row>
    <row r="125" spans="1:9" ht="12.75">
      <c r="A125" t="s">
        <v>83</v>
      </c>
      <c r="B125">
        <f>B85*10000/B62</f>
        <v>0.28559949050388855</v>
      </c>
      <c r="C125">
        <f>C85*10000/C62</f>
        <v>-1.224264455182023</v>
      </c>
      <c r="D125">
        <f>D85*10000/D62</f>
        <v>-0.06110499137417119</v>
      </c>
      <c r="E125">
        <f>E85*10000/E62</f>
        <v>-1.3326335866056147</v>
      </c>
      <c r="F125">
        <f>F85*10000/F62</f>
        <v>-1.386812835453874</v>
      </c>
      <c r="G125">
        <f>AVERAGE(C125:E125)</f>
        <v>-0.872667677720603</v>
      </c>
      <c r="H125">
        <f>STDEV(C125:E125)</f>
        <v>0.7049194723964953</v>
      </c>
      <c r="I125">
        <f>(B125*B4+C125*C4+D125*D4+E125*E4+F125*F4)/SUM(B4:F4)</f>
        <v>-0.7734724478948926</v>
      </c>
    </row>
    <row r="126" spans="1:9" ht="12.75">
      <c r="A126" t="s">
        <v>84</v>
      </c>
      <c r="B126">
        <f>B86*10000/B62</f>
        <v>1.0728056474648866</v>
      </c>
      <c r="C126">
        <f>C86*10000/C62</f>
        <v>1.104914350484129</v>
      </c>
      <c r="D126">
        <f>D86*10000/D62</f>
        <v>0.14843894387380463</v>
      </c>
      <c r="E126">
        <f>E86*10000/E62</f>
        <v>0.27345336157232275</v>
      </c>
      <c r="F126">
        <f>F86*10000/F62</f>
        <v>1.6534780239163975</v>
      </c>
      <c r="G126">
        <f>AVERAGE(C126:E126)</f>
        <v>0.5089355519767521</v>
      </c>
      <c r="H126">
        <f>STDEV(C126:E126)</f>
        <v>0.5199040270673494</v>
      </c>
      <c r="I126">
        <f>(B126*B4+C126*C4+D126*D4+E126*E4+F126*F4)/SUM(B4:F4)</f>
        <v>0.7433454739927815</v>
      </c>
    </row>
    <row r="127" spans="1:9" ht="12.75">
      <c r="A127" t="s">
        <v>85</v>
      </c>
      <c r="B127">
        <f>B87*10000/B62</f>
        <v>0.2508551633102637</v>
      </c>
      <c r="C127">
        <f>C87*10000/C62</f>
        <v>-0.2668524999330141</v>
      </c>
      <c r="D127">
        <f>D87*10000/D62</f>
        <v>-0.2727898240305328</v>
      </c>
      <c r="E127">
        <f>E87*10000/E62</f>
        <v>-0.15178489881282925</v>
      </c>
      <c r="F127">
        <f>F87*10000/F62</f>
        <v>0.2754572063386243</v>
      </c>
      <c r="G127">
        <f>AVERAGE(C127:E127)</f>
        <v>-0.23047574092545867</v>
      </c>
      <c r="H127">
        <f>STDEV(C127:E127)</f>
        <v>0.0682128978174645</v>
      </c>
      <c r="I127">
        <f>(B127*B4+C127*C4+D127*D4+E127*E4+F127*F4)/SUM(B4:F4)</f>
        <v>-0.09325612578605341</v>
      </c>
    </row>
    <row r="128" spans="1:9" ht="12.75">
      <c r="A128" t="s">
        <v>86</v>
      </c>
      <c r="B128">
        <f>B88*10000/B62</f>
        <v>-0.1348799131207599</v>
      </c>
      <c r="C128">
        <f>C88*10000/C62</f>
        <v>0.0019929837538270813</v>
      </c>
      <c r="D128">
        <f>D88*10000/D62</f>
        <v>-0.24661686596403973</v>
      </c>
      <c r="E128">
        <f>E88*10000/E62</f>
        <v>-0.12176027021137037</v>
      </c>
      <c r="F128">
        <f>F88*10000/F62</f>
        <v>-0.21837368205969904</v>
      </c>
      <c r="G128">
        <f>AVERAGE(C128:E128)</f>
        <v>-0.12212805080719434</v>
      </c>
      <c r="H128">
        <f>STDEV(C128:E128)</f>
        <v>0.12430533291500441</v>
      </c>
      <c r="I128">
        <f>(B128*B4+C128*C4+D128*D4+E128*E4+F128*F4)/SUM(B4:F4)</f>
        <v>-0.13677375450565543</v>
      </c>
    </row>
    <row r="129" spans="1:9" ht="12.75">
      <c r="A129" t="s">
        <v>87</v>
      </c>
      <c r="B129">
        <f>B89*10000/B62</f>
        <v>0.02943112619618914</v>
      </c>
      <c r="C129">
        <f>C89*10000/C62</f>
        <v>-0.14431140342790735</v>
      </c>
      <c r="D129">
        <f>D89*10000/D62</f>
        <v>-0.09673584910871436</v>
      </c>
      <c r="E129">
        <f>E89*10000/E62</f>
        <v>-0.052899946146174645</v>
      </c>
      <c r="F129">
        <f>F89*10000/F62</f>
        <v>-0.1464286416830387</v>
      </c>
      <c r="G129">
        <f>AVERAGE(C129:E129)</f>
        <v>-0.09798239956093212</v>
      </c>
      <c r="H129">
        <f>STDEV(C129:E129)</f>
        <v>0.045718475987449075</v>
      </c>
      <c r="I129">
        <f>(B129*B4+C129*C4+D129*D4+E129*E4+F129*F4)/SUM(B4:F4)</f>
        <v>-0.08597289929102328</v>
      </c>
    </row>
    <row r="130" spans="1:9" ht="12.75">
      <c r="A130" t="s">
        <v>88</v>
      </c>
      <c r="B130">
        <f>B90*10000/B62</f>
        <v>0.11992398138668109</v>
      </c>
      <c r="C130">
        <f>C90*10000/C62</f>
        <v>0.17301567138962132</v>
      </c>
      <c r="D130">
        <f>D90*10000/D62</f>
        <v>0.06306099075141416</v>
      </c>
      <c r="E130">
        <f>E90*10000/E62</f>
        <v>0.09808657853716914</v>
      </c>
      <c r="F130">
        <f>F90*10000/F62</f>
        <v>0.220941093968596</v>
      </c>
      <c r="G130">
        <f>AVERAGE(C130:E130)</f>
        <v>0.11138774689273488</v>
      </c>
      <c r="H130">
        <f>STDEV(C130:E130)</f>
        <v>0.05617115592793028</v>
      </c>
      <c r="I130">
        <f>(B130*B4+C130*C4+D130*D4+E130*E4+F130*F4)/SUM(B4:F4)</f>
        <v>0.12724133687506792</v>
      </c>
    </row>
    <row r="131" spans="1:9" ht="12.75">
      <c r="A131" t="s">
        <v>89</v>
      </c>
      <c r="B131">
        <f>B91*10000/B62</f>
        <v>0.007373437797259244</v>
      </c>
      <c r="C131">
        <f>C91*10000/C62</f>
        <v>0.012486222751076768</v>
      </c>
      <c r="D131">
        <f>D91*10000/D62</f>
        <v>-0.012087614249395898</v>
      </c>
      <c r="E131">
        <f>E91*10000/E62</f>
        <v>0.01918056473445677</v>
      </c>
      <c r="F131">
        <f>F91*10000/F62</f>
        <v>0.009825305487871442</v>
      </c>
      <c r="G131">
        <f>AVERAGE(C131:E131)</f>
        <v>0.006526391078712547</v>
      </c>
      <c r="H131">
        <f>STDEV(C131:E131)</f>
        <v>0.016464035028320008</v>
      </c>
      <c r="I131">
        <f>(B131*B4+C131*C4+D131*D4+E131*E4+F131*F4)/SUM(B4:F4)</f>
        <v>0.0070928729364372455</v>
      </c>
    </row>
    <row r="132" spans="1:9" ht="12.75">
      <c r="A132" t="s">
        <v>90</v>
      </c>
      <c r="B132">
        <f>B92*10000/B62</f>
        <v>-0.002783831028681338</v>
      </c>
      <c r="C132">
        <f>C92*10000/C62</f>
        <v>0.02174307089574857</v>
      </c>
      <c r="D132">
        <f>D92*10000/D62</f>
        <v>-0.03697272171965525</v>
      </c>
      <c r="E132">
        <f>E92*10000/E62</f>
        <v>-0.008102822165231768</v>
      </c>
      <c r="F132">
        <f>F92*10000/F62</f>
        <v>-0.011311119272403506</v>
      </c>
      <c r="G132">
        <f>AVERAGE(C132:E132)</f>
        <v>-0.007777490996379484</v>
      </c>
      <c r="H132">
        <f>STDEV(C132:E132)</f>
        <v>0.02935924821739902</v>
      </c>
      <c r="I132">
        <f>(B132*B4+C132*C4+D132*D4+E132*E4+F132*F4)/SUM(B4:F4)</f>
        <v>-0.0075170974428003644</v>
      </c>
    </row>
    <row r="133" spans="1:9" ht="12.75">
      <c r="A133" t="s">
        <v>91</v>
      </c>
      <c r="B133">
        <f>B93*10000/B62</f>
        <v>0.06527354288302614</v>
      </c>
      <c r="C133">
        <f>C93*10000/C62</f>
        <v>0.05169325614293583</v>
      </c>
      <c r="D133">
        <f>D93*10000/D62</f>
        <v>0.05568871582132432</v>
      </c>
      <c r="E133">
        <f>E93*10000/E62</f>
        <v>0.0680463844392927</v>
      </c>
      <c r="F133">
        <f>F93*10000/F62</f>
        <v>0.03744227679202813</v>
      </c>
      <c r="G133">
        <f>AVERAGE(C133:E133)</f>
        <v>0.058476118801184286</v>
      </c>
      <c r="H133">
        <f>STDEV(C133:E133)</f>
        <v>0.008525456750132214</v>
      </c>
      <c r="I133">
        <f>(B133*B4+C133*C4+D133*D4+E133*E4+F133*F4)/SUM(B4:F4)</f>
        <v>0.0566578971982023</v>
      </c>
    </row>
    <row r="134" spans="1:9" ht="12.75">
      <c r="A134" t="s">
        <v>92</v>
      </c>
      <c r="B134">
        <f>B94*10000/B62</f>
        <v>-0.018342693306833767</v>
      </c>
      <c r="C134">
        <f>C94*10000/C62</f>
        <v>0.0025976977334055064</v>
      </c>
      <c r="D134">
        <f>D94*10000/D62</f>
        <v>-0.0030774300491646775</v>
      </c>
      <c r="E134">
        <f>E94*10000/E62</f>
        <v>0.0034341362358874224</v>
      </c>
      <c r="F134">
        <f>F94*10000/F62</f>
        <v>-0.022908995085892205</v>
      </c>
      <c r="G134">
        <f>AVERAGE(C134:E134)</f>
        <v>0.0009848013067094172</v>
      </c>
      <c r="H134">
        <f>STDEV(C134:E134)</f>
        <v>0.003542767284707473</v>
      </c>
      <c r="I134">
        <f>(B134*B4+C134*C4+D134*D4+E134*E4+F134*F4)/SUM(B4:F4)</f>
        <v>-0.005001020866204964</v>
      </c>
    </row>
    <row r="135" spans="1:9" ht="12.75">
      <c r="A135" t="s">
        <v>93</v>
      </c>
      <c r="B135">
        <f>B95*10000/B62</f>
        <v>-0.005611473199635012</v>
      </c>
      <c r="C135">
        <f>C95*10000/C62</f>
        <v>-0.0025827932767101868</v>
      </c>
      <c r="D135">
        <f>D95*10000/D62</f>
        <v>0.00044964358260235043</v>
      </c>
      <c r="E135">
        <f>E95*10000/E62</f>
        <v>-0.0020261131061244915</v>
      </c>
      <c r="F135">
        <f>F95*10000/F62</f>
        <v>-0.006759365592128766</v>
      </c>
      <c r="G135">
        <f>AVERAGE(C135:E135)</f>
        <v>-0.001386420933410776</v>
      </c>
      <c r="H135">
        <f>STDEV(C135:E135)</f>
        <v>0.0016142561393108336</v>
      </c>
      <c r="I135">
        <f>(B135*B4+C135*C4+D135*D4+E135*E4+F135*F4)/SUM(B4:F4)</f>
        <v>-0.002715516252080972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2004-06-01T09:23:28Z</cp:lastPrinted>
  <dcterms:created xsi:type="dcterms:W3CDTF">2004-06-01T09:23:28Z</dcterms:created>
  <dcterms:modified xsi:type="dcterms:W3CDTF">2004-06-01T10:00:30Z</dcterms:modified>
  <cp:category/>
  <cp:version/>
  <cp:contentType/>
  <cp:contentStatus/>
</cp:coreProperties>
</file>