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<sst xmlns="http://schemas.openxmlformats.org/spreadsheetml/2006/main" count="204" uniqueCount="98">
  <si>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03/08/2004       14:46:11</t>
  </si>
  <si>
    <t>LISSNER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</si>
  <si>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</si>
  <si>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</si>
  <si>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</si>
  <si>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</si>
  <si>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</si>
  <si>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</si>
  <si>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</si>
  <si>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</si>
  <si>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</si>
  <si>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</si>
  <si>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</si>
  <si>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</si>
  <si>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</si>
  <si>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</si>
  <si>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</si>
  <si>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</si>
  <si>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</si>
  <si>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</si>
  <si>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</si>
  <si>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</si>
  <si>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</si>
  <si>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</si>
  <si>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</si>
  <si>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</si>
  <si>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</si>
  <si>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</si>
  <si>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</si>
  <si>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</si>
  <si>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</si>
  <si>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</si>
  <si>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</si>
  <si>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</si>
  <si>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</si>
  <si>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</si>
  <si>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</si>
  <si>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</si>
  <si>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</si>
  <si>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</si>
  <si>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</si>
  <si>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</si>
  <si>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</si>
  <si>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</si>
  <si>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</si>
  <si>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</si>
  <si>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-0.003759*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</si>
  <si>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</si>
  <si>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</si>
  <si>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</si>
  <si>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</si>
  <si>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</si>
  <si>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</si>
  <si>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</si>
  <si>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HCMQAP255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</si>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</sst>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2544823"/>
        <c:axId val="24467952"/>
      </c:lineChart>
      <c:catAx>
        <c:axId val="32544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467952"/>
        <c:crosses val="autoZero"/>
        <c:auto val="1"/>
        <c:lblOffset val="100"/>
        <c:noMultiLvlLbl val="0"/>
      </c:catAx>
      <c:valAx>
        <c:axId val="2446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254482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1" sqref="C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54</v>
      </c>
      <c r="E1" s="1" t="s">
        <v>2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10" t="s">
        <v>5</v>
      </c>
      <c r="C3" s="11" t="s">
        <v>6</v>
      </c>
      <c r="D3" s="11" t="s">
        <v>7</v>
      </c>
      <c r="E3" s="11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2">
        <v>-0.00227</v>
      </c>
      <c r="C4" s="13">
        <v>-0.003761</v>
      </c>
      <c r="D4" s="13">
        <v>-0.003758</v>
      </c>
      <c r="E4" s="13">
        <v>-0.00376</v>
      </c>
      <c r="F4" s="24">
        <v>-0.002078</v>
      </c>
      <c r="G4" s="34">
        <v>-0.011719</v>
      </c>
    </row>
    <row r="5" spans="1:7" ht="12.75" thickBot="1">
      <c r="A5" s="44" t="s">
        <v>12</v>
      </c>
      <c r="B5" s="45">
        <v>-0.08835</v>
      </c>
      <c r="C5" s="46">
        <v>0.681039</v>
      </c>
      <c r="D5" s="46">
        <v>0.131371</v>
      </c>
      <c r="E5" s="46">
        <v>-0.167949</v>
      </c>
      <c r="F5" s="47">
        <v>-1.149131</v>
      </c>
      <c r="G5" s="48">
        <v>7.249623</v>
      </c>
    </row>
    <row r="6" spans="1:7" ht="12.75" thickTop="1">
      <c r="A6" s="6" t="s">
        <v>13</v>
      </c>
      <c r="B6" s="39">
        <v>118.5696</v>
      </c>
      <c r="C6" s="40">
        <v>-43.56107</v>
      </c>
      <c r="D6" s="40">
        <v>15.40553</v>
      </c>
      <c r="E6" s="40">
        <v>-35.63147</v>
      </c>
      <c r="F6" s="41">
        <v>-14.03202</v>
      </c>
      <c r="G6" s="42">
        <v>0.008510652</v>
      </c>
    </row>
    <row r="7" spans="1:7" ht="12">
      <c r="A7" s="20" t="s">
        <v>14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-1.650181</v>
      </c>
      <c r="C8" s="14">
        <v>-2.345183</v>
      </c>
      <c r="D8" s="14">
        <v>-0.9318617</v>
      </c>
      <c r="E8" s="14">
        <v>0.2526793</v>
      </c>
      <c r="F8" s="25">
        <v>-0.06939601</v>
      </c>
      <c r="G8" s="35">
        <v>-0.9766334</v>
      </c>
    </row>
    <row r="9" spans="1:7" ht="12">
      <c r="A9" s="20" t="s">
        <v>16</v>
      </c>
      <c r="B9" s="29">
        <v>0.07939129</v>
      </c>
      <c r="C9" s="14">
        <v>-0.1257315</v>
      </c>
      <c r="D9" s="14">
        <v>-0.7708657</v>
      </c>
      <c r="E9" s="14">
        <v>-0.4696683</v>
      </c>
      <c r="F9" s="25">
        <v>-2.342324</v>
      </c>
      <c r="G9" s="35">
        <v>-0.628672</v>
      </c>
    </row>
    <row r="10" spans="1:7" ht="12">
      <c r="A10" s="20" t="s">
        <v>17</v>
      </c>
      <c r="B10" s="29">
        <v>0.4223395</v>
      </c>
      <c r="C10" s="14">
        <v>0.5519832</v>
      </c>
      <c r="D10" s="14">
        <v>0.5247025</v>
      </c>
      <c r="E10" s="14">
        <v>0.4829567</v>
      </c>
      <c r="F10" s="25">
        <v>-0.1863088</v>
      </c>
      <c r="G10" s="35">
        <v>0.4117916</v>
      </c>
    </row>
    <row r="11" spans="1:7" ht="12">
      <c r="A11" s="21" t="s">
        <v>18</v>
      </c>
      <c r="B11" s="31">
        <v>0.7536362</v>
      </c>
      <c r="C11" s="16">
        <v>0.7837015</v>
      </c>
      <c r="D11" s="16">
        <v>1.161365</v>
      </c>
      <c r="E11" s="16">
        <v>-0.03578811</v>
      </c>
      <c r="F11" s="27">
        <v>12.61382</v>
      </c>
      <c r="G11" s="37">
        <v>2.24624</v>
      </c>
    </row>
    <row r="12" spans="1:7" ht="12">
      <c r="A12" s="20" t="s">
        <v>19</v>
      </c>
      <c r="B12" s="29">
        <v>0.03882313</v>
      </c>
      <c r="C12" s="14">
        <v>0.0980661</v>
      </c>
      <c r="D12" s="14">
        <v>0.3129207</v>
      </c>
      <c r="E12" s="14">
        <v>0.5132908</v>
      </c>
      <c r="F12" s="25">
        <v>-0.01633124</v>
      </c>
      <c r="G12" s="35">
        <v>0.225808</v>
      </c>
    </row>
    <row r="13" spans="1:7" ht="12">
      <c r="A13" s="20" t="s">
        <v>20</v>
      </c>
      <c r="B13" s="29">
        <v>0.1008483</v>
      </c>
      <c r="C13" s="14">
        <v>-0.001261774</v>
      </c>
      <c r="D13" s="14">
        <v>-0.3747099</v>
      </c>
      <c r="E13" s="14">
        <v>-0.2403487</v>
      </c>
      <c r="F13" s="25">
        <v>-0.4868237</v>
      </c>
      <c r="G13" s="35">
        <v>-0.1983231</v>
      </c>
    </row>
    <row r="14" spans="1:7" ht="12">
      <c r="A14" s="20" t="s">
        <v>21</v>
      </c>
      <c r="B14" s="29">
        <v>-0.1691121</v>
      </c>
      <c r="C14" s="14">
        <v>-0.07905013</v>
      </c>
      <c r="D14" s="14">
        <v>0.08921574</v>
      </c>
      <c r="E14" s="14">
        <v>-0.04816098</v>
      </c>
      <c r="F14" s="25">
        <v>0.05825267</v>
      </c>
      <c r="G14" s="35">
        <v>-0.02598338</v>
      </c>
    </row>
    <row r="15" spans="1:7" ht="12">
      <c r="A15" s="21" t="s">
        <v>22</v>
      </c>
      <c r="B15" s="31">
        <v>-0.2722047</v>
      </c>
      <c r="C15" s="16">
        <v>0.03398757</v>
      </c>
      <c r="D15" s="16">
        <v>0.005688316</v>
      </c>
      <c r="E15" s="16">
        <v>-0.04012911</v>
      </c>
      <c r="F15" s="27">
        <v>-0.2480482</v>
      </c>
      <c r="G15" s="37">
        <v>-0.07265526</v>
      </c>
    </row>
    <row r="16" spans="1:7" ht="12">
      <c r="A16" s="20" t="s">
        <v>23</v>
      </c>
      <c r="B16" s="29">
        <v>0.03617534</v>
      </c>
      <c r="C16" s="14">
        <v>0.02826363</v>
      </c>
      <c r="D16" s="14">
        <v>-0.0178967</v>
      </c>
      <c r="E16" s="14">
        <v>0.04611645</v>
      </c>
      <c r="F16" s="25">
        <v>-0.05910338</v>
      </c>
      <c r="G16" s="35">
        <v>0.01099107</v>
      </c>
    </row>
    <row r="17" spans="1:7" ht="12">
      <c r="A17" s="20" t="s">
        <v>24</v>
      </c>
      <c r="B17" s="29">
        <v>-0.04718977</v>
      </c>
      <c r="C17" s="14">
        <v>-0.0517106</v>
      </c>
      <c r="D17" s="14">
        <v>-0.02463823</v>
      </c>
      <c r="E17" s="14">
        <v>-0.02279901</v>
      </c>
      <c r="F17" s="25">
        <v>-0.008771534</v>
      </c>
      <c r="G17" s="35">
        <v>-0.03187482</v>
      </c>
    </row>
    <row r="18" spans="1:7" ht="12">
      <c r="A18" s="20" t="s">
        <v>25</v>
      </c>
      <c r="B18" s="29">
        <v>-0.0166922</v>
      </c>
      <c r="C18" s="14">
        <v>0.03016701</v>
      </c>
      <c r="D18" s="14">
        <v>0.01369695</v>
      </c>
      <c r="E18" s="14">
        <v>0.009852803</v>
      </c>
      <c r="F18" s="25">
        <v>4.329853E-06</v>
      </c>
      <c r="G18" s="35">
        <v>0.0104862</v>
      </c>
    </row>
    <row r="19" spans="1:7" ht="12">
      <c r="A19" s="21" t="s">
        <v>26</v>
      </c>
      <c r="B19" s="31">
        <v>-0.2095888</v>
      </c>
      <c r="C19" s="16">
        <v>-0.1976363</v>
      </c>
      <c r="D19" s="16">
        <v>-0.1935065</v>
      </c>
      <c r="E19" s="16">
        <v>-0.1857894</v>
      </c>
      <c r="F19" s="27">
        <v>-0.1376528</v>
      </c>
      <c r="G19" s="37">
        <v>-0.1875514</v>
      </c>
    </row>
    <row r="20" spans="1:7" ht="12.75" thickBot="1">
      <c r="A20" s="44" t="s">
        <v>27</v>
      </c>
      <c r="B20" s="45">
        <v>0.003744311</v>
      </c>
      <c r="C20" s="46">
        <v>0.001394383</v>
      </c>
      <c r="D20" s="46">
        <v>-0.003170272</v>
      </c>
      <c r="E20" s="46">
        <v>-0.0002597456</v>
      </c>
      <c r="F20" s="47">
        <v>0.001682774</v>
      </c>
      <c r="G20" s="48">
        <v>0.0002800916</v>
      </c>
    </row>
    <row r="21" spans="1:7" ht="12.75" thickTop="1">
      <c r="A21" s="6" t="s">
        <v>28</v>
      </c>
      <c r="B21" s="39">
        <v>-40.61453</v>
      </c>
      <c r="C21" s="40">
        <v>-5.812523</v>
      </c>
      <c r="D21" s="40">
        <v>58.61586</v>
      </c>
      <c r="E21" s="40">
        <v>7.486431</v>
      </c>
      <c r="F21" s="41">
        <v>-64.59388</v>
      </c>
      <c r="G21" s="43">
        <v>0.00651946</v>
      </c>
    </row>
    <row r="22" spans="1:7" ht="12">
      <c r="A22" s="20" t="s">
        <v>29</v>
      </c>
      <c r="B22" s="29">
        <v>-1.767002</v>
      </c>
      <c r="C22" s="14">
        <v>13.6208</v>
      </c>
      <c r="D22" s="14">
        <v>2.627418</v>
      </c>
      <c r="E22" s="14">
        <v>-3.358977</v>
      </c>
      <c r="F22" s="25">
        <v>-22.98267</v>
      </c>
      <c r="G22" s="36">
        <v>0</v>
      </c>
    </row>
    <row r="23" spans="1:7" ht="12">
      <c r="A23" s="20" t="s">
        <v>30</v>
      </c>
      <c r="B23" s="29">
        <v>-3.12432</v>
      </c>
      <c r="C23" s="14">
        <v>1.169379</v>
      </c>
      <c r="D23" s="14">
        <v>-0.667894</v>
      </c>
      <c r="E23" s="14">
        <v>-3.012701</v>
      </c>
      <c r="F23" s="25">
        <v>5.004052</v>
      </c>
      <c r="G23" s="35">
        <v>-0.3924861</v>
      </c>
    </row>
    <row r="24" spans="1:7" ht="12">
      <c r="A24" s="20" t="s">
        <v>31</v>
      </c>
      <c r="B24" s="29">
        <v>3.391806</v>
      </c>
      <c r="C24" s="14">
        <v>1.168295</v>
      </c>
      <c r="D24" s="14">
        <v>0.01670439</v>
      </c>
      <c r="E24" s="14">
        <v>2.767454</v>
      </c>
      <c r="F24" s="25">
        <v>0.9520339</v>
      </c>
      <c r="G24" s="35">
        <v>1.570383</v>
      </c>
    </row>
    <row r="25" spans="1:7" ht="12">
      <c r="A25" s="20" t="s">
        <v>32</v>
      </c>
      <c r="B25" s="29">
        <v>-0.4736453</v>
      </c>
      <c r="C25" s="14">
        <v>0.616175</v>
      </c>
      <c r="D25" s="14">
        <v>0.7908541</v>
      </c>
      <c r="E25" s="14">
        <v>-0.3339658</v>
      </c>
      <c r="F25" s="25">
        <v>-1.231027</v>
      </c>
      <c r="G25" s="35">
        <v>0.02560128</v>
      </c>
    </row>
    <row r="26" spans="1:7" ht="12">
      <c r="A26" s="21" t="s">
        <v>33</v>
      </c>
      <c r="B26" s="31">
        <v>0.7002408</v>
      </c>
      <c r="C26" s="16">
        <v>0.4166916</v>
      </c>
      <c r="D26" s="16">
        <v>0.6295099</v>
      </c>
      <c r="E26" s="16">
        <v>0.7703577</v>
      </c>
      <c r="F26" s="27">
        <v>2.615054</v>
      </c>
      <c r="G26" s="37">
        <v>0.8866626</v>
      </c>
    </row>
    <row r="27" spans="1:7" ht="12">
      <c r="A27" s="20" t="s">
        <v>34</v>
      </c>
      <c r="B27" s="29">
        <v>-0.01553403</v>
      </c>
      <c r="C27" s="14">
        <v>0.4069272</v>
      </c>
      <c r="D27" s="14">
        <v>-0.2222627</v>
      </c>
      <c r="E27" s="14">
        <v>0.05483426</v>
      </c>
      <c r="F27" s="25">
        <v>0.1409729</v>
      </c>
      <c r="G27" s="35">
        <v>0.07418379</v>
      </c>
    </row>
    <row r="28" spans="1:7" ht="12">
      <c r="A28" s="20" t="s">
        <v>35</v>
      </c>
      <c r="B28" s="29">
        <v>0.1802605</v>
      </c>
      <c r="C28" s="14">
        <v>0.04804972</v>
      </c>
      <c r="D28" s="14">
        <v>-0.2378899</v>
      </c>
      <c r="E28" s="14">
        <v>-0.1330648</v>
      </c>
      <c r="F28" s="25">
        <v>-0.1625947</v>
      </c>
      <c r="G28" s="35">
        <v>-0.07310841</v>
      </c>
    </row>
    <row r="29" spans="1:7" ht="12">
      <c r="A29" s="20" t="s">
        <v>36</v>
      </c>
      <c r="B29" s="29">
        <v>0.01879619</v>
      </c>
      <c r="C29" s="14">
        <v>-0.03661601</v>
      </c>
      <c r="D29" s="14">
        <v>0.179914</v>
      </c>
      <c r="E29" s="14">
        <v>0.002496958</v>
      </c>
      <c r="F29" s="25">
        <v>-0.01710138</v>
      </c>
      <c r="G29" s="35">
        <v>0.03550643</v>
      </c>
    </row>
    <row r="30" spans="1:7" ht="12">
      <c r="A30" s="21" t="s">
        <v>37</v>
      </c>
      <c r="B30" s="31">
        <v>0.1989306</v>
      </c>
      <c r="C30" s="16">
        <v>0.1941764</v>
      </c>
      <c r="D30" s="16">
        <v>0.02304139</v>
      </c>
      <c r="E30" s="16">
        <v>-0.004411668</v>
      </c>
      <c r="F30" s="27">
        <v>0.2433268</v>
      </c>
      <c r="G30" s="37">
        <v>0.1124634</v>
      </c>
    </row>
    <row r="31" spans="1:7" ht="12">
      <c r="A31" s="20" t="s">
        <v>38</v>
      </c>
      <c r="B31" s="29">
        <v>-0.06272006</v>
      </c>
      <c r="C31" s="14">
        <v>-0.0310901</v>
      </c>
      <c r="D31" s="14">
        <v>-0.001722403</v>
      </c>
      <c r="E31" s="14">
        <v>0.0003321332</v>
      </c>
      <c r="F31" s="25">
        <v>0.00727374</v>
      </c>
      <c r="G31" s="35">
        <v>-0.01595989</v>
      </c>
    </row>
    <row r="32" spans="1:7" ht="12">
      <c r="A32" s="20" t="s">
        <v>39</v>
      </c>
      <c r="B32" s="29">
        <v>0.0145131</v>
      </c>
      <c r="C32" s="14">
        <v>0.01170432</v>
      </c>
      <c r="D32" s="14">
        <v>-0.03245083</v>
      </c>
      <c r="E32" s="14">
        <v>-0.05003138</v>
      </c>
      <c r="F32" s="25">
        <v>-0.02152349</v>
      </c>
      <c r="G32" s="35">
        <v>-0.01778216</v>
      </c>
    </row>
    <row r="33" spans="1:7" ht="12">
      <c r="A33" s="20" t="s">
        <v>40</v>
      </c>
      <c r="B33" s="29">
        <v>0.1132197</v>
      </c>
      <c r="C33" s="14">
        <v>0.1040712</v>
      </c>
      <c r="D33" s="14">
        <v>0.08895044</v>
      </c>
      <c r="E33" s="14">
        <v>0.1080084</v>
      </c>
      <c r="F33" s="25">
        <v>0.06412453</v>
      </c>
      <c r="G33" s="35">
        <v>0.09740041</v>
      </c>
    </row>
    <row r="34" spans="1:7" ht="12">
      <c r="A34" s="21" t="s">
        <v>41</v>
      </c>
      <c r="B34" s="31">
        <v>-0.002128254</v>
      </c>
      <c r="C34" s="16">
        <v>0.001419924</v>
      </c>
      <c r="D34" s="16">
        <v>-0.001903161</v>
      </c>
      <c r="E34" s="16">
        <v>-0.003102789</v>
      </c>
      <c r="F34" s="27">
        <v>-0.024479</v>
      </c>
      <c r="G34" s="37">
        <v>-0.004454974</v>
      </c>
    </row>
    <row r="35" spans="1:7" ht="12.75" thickBot="1">
      <c r="A35" s="22" t="s">
        <v>42</v>
      </c>
      <c r="B35" s="32">
        <v>-0.005862502</v>
      </c>
      <c r="C35" s="17">
        <v>-0.01140234</v>
      </c>
      <c r="D35" s="17">
        <v>-0.00736078</v>
      </c>
      <c r="E35" s="17">
        <v>-0.01536644</v>
      </c>
      <c r="F35" s="28">
        <v>-0.006874329</v>
      </c>
      <c r="G35" s="38">
        <v>-0.009977149</v>
      </c>
    </row>
    <row r="36" spans="1:7" ht="12">
      <c r="A36" s="4" t="s">
        <v>43</v>
      </c>
      <c r="B36" s="3">
        <v>27.90222</v>
      </c>
      <c r="C36" s="3">
        <v>27.90527</v>
      </c>
      <c r="D36" s="3">
        <v>27.92358</v>
      </c>
      <c r="E36" s="3">
        <v>27.93274</v>
      </c>
      <c r="F36" s="3">
        <v>27.9541</v>
      </c>
      <c r="G36" s="3"/>
    </row>
    <row r="37" spans="1:6" ht="12">
      <c r="A37" s="4" t="s">
        <v>44</v>
      </c>
      <c r="B37" s="2">
        <v>-0.2695719</v>
      </c>
      <c r="C37" s="2">
        <v>-0.2309163</v>
      </c>
      <c r="D37" s="2">
        <v>-0.2029419</v>
      </c>
      <c r="E37" s="2">
        <v>-0.1785278</v>
      </c>
      <c r="F37" s="2">
        <v>-0.1637777</v>
      </c>
    </row>
    <row r="38" spans="1:7" ht="12">
      <c r="A38" s="4" t="s">
        <v>52</v>
      </c>
      <c r="B38" s="2">
        <v>-0.0002015805</v>
      </c>
      <c r="C38" s="2">
        <v>7.406714E-05</v>
      </c>
      <c r="D38" s="2">
        <v>-2.621559E-05</v>
      </c>
      <c r="E38" s="2">
        <v>6.057777E-05</v>
      </c>
      <c r="F38" s="2">
        <v>2.360194E-05</v>
      </c>
      <c r="G38" s="2">
        <v>0.0002779338</v>
      </c>
    </row>
    <row r="39" spans="1:7" ht="12.75" thickBot="1">
      <c r="A39" s="4" t="s">
        <v>53</v>
      </c>
      <c r="B39" s="2">
        <v>6.900908E-05</v>
      </c>
      <c r="C39" s="2">
        <v>0</v>
      </c>
      <c r="D39" s="2">
        <v>-9.964008E-05</v>
      </c>
      <c r="E39" s="2">
        <v>-1.270658E-05</v>
      </c>
      <c r="F39" s="2">
        <v>0.0001098638</v>
      </c>
      <c r="G39" s="2">
        <v>0.001030173</v>
      </c>
    </row>
    <row r="40" spans="2:5" ht="12.75" thickBot="1">
      <c r="B40" s="7" t="s">
        <v>45</v>
      </c>
      <c r="C40" s="8" t="s">
        <v>46</v>
      </c>
      <c r="D40" s="18" t="s">
        <v>47</v>
      </c>
      <c r="E40" s="9">
        <v>3.117137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54</v>
      </c>
      <c r="D1" t="s">
        <v>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0.00227</v>
      </c>
      <c r="C4">
        <v>0.003761</v>
      </c>
      <c r="D4">
        <v>0.003758</v>
      </c>
      <c r="E4">
        <v>0.00376</v>
      </c>
      <c r="F4">
        <v>0.002078</v>
      </c>
      <c r="G4">
        <v>0.011719</v>
      </c>
    </row>
    <row r="5" spans="1:7" ht="12.75">
      <c r="A5" t="s">
        <v>12</v>
      </c>
      <c r="B5">
        <v>-0.08835</v>
      </c>
      <c r="C5">
        <v>0.681039</v>
      </c>
      <c r="D5">
        <v>0.131371</v>
      </c>
      <c r="E5">
        <v>-0.167949</v>
      </c>
      <c r="F5">
        <v>-1.149131</v>
      </c>
      <c r="G5">
        <v>7.249623</v>
      </c>
    </row>
    <row r="6" spans="1:7" ht="12.75">
      <c r="A6" t="s">
        <v>13</v>
      </c>
      <c r="B6" s="49">
        <v>118.5696</v>
      </c>
      <c r="C6" s="49">
        <v>-43.56107</v>
      </c>
      <c r="D6" s="49">
        <v>15.40553</v>
      </c>
      <c r="E6" s="49">
        <v>-35.63147</v>
      </c>
      <c r="F6" s="49">
        <v>-14.03202</v>
      </c>
      <c r="G6" s="49">
        <v>0.008510652</v>
      </c>
    </row>
    <row r="7" spans="1:7" ht="12.75">
      <c r="A7" t="s">
        <v>14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15</v>
      </c>
      <c r="B8" s="49">
        <v>-1.650181</v>
      </c>
      <c r="C8" s="49">
        <v>-2.345183</v>
      </c>
      <c r="D8" s="49">
        <v>-0.9318617</v>
      </c>
      <c r="E8" s="49">
        <v>0.2526793</v>
      </c>
      <c r="F8" s="49">
        <v>-0.06939601</v>
      </c>
      <c r="G8" s="49">
        <v>-0.9766334</v>
      </c>
    </row>
    <row r="9" spans="1:7" ht="12.75">
      <c r="A9" t="s">
        <v>16</v>
      </c>
      <c r="B9" s="49">
        <v>0.07939129</v>
      </c>
      <c r="C9" s="49">
        <v>-0.1257315</v>
      </c>
      <c r="D9" s="49">
        <v>-0.7708657</v>
      </c>
      <c r="E9" s="49">
        <v>-0.4696683</v>
      </c>
      <c r="F9" s="49">
        <v>-2.342324</v>
      </c>
      <c r="G9" s="49">
        <v>-0.628672</v>
      </c>
    </row>
    <row r="10" spans="1:7" ht="12.75">
      <c r="A10" t="s">
        <v>17</v>
      </c>
      <c r="B10" s="49">
        <v>0.4223395</v>
      </c>
      <c r="C10" s="49">
        <v>0.5519832</v>
      </c>
      <c r="D10" s="49">
        <v>0.5247025</v>
      </c>
      <c r="E10" s="49">
        <v>0.4829567</v>
      </c>
      <c r="F10" s="49">
        <v>-0.1863088</v>
      </c>
      <c r="G10" s="49">
        <v>0.4117916</v>
      </c>
    </row>
    <row r="11" spans="1:7" ht="12.75">
      <c r="A11" t="s">
        <v>18</v>
      </c>
      <c r="B11" s="49">
        <v>0.7536362</v>
      </c>
      <c r="C11" s="49">
        <v>0.7837015</v>
      </c>
      <c r="D11" s="49">
        <v>1.161365</v>
      </c>
      <c r="E11" s="49">
        <v>-0.03578811</v>
      </c>
      <c r="F11" s="49">
        <v>12.61382</v>
      </c>
      <c r="G11" s="49">
        <v>2.24624</v>
      </c>
    </row>
    <row r="12" spans="1:7" ht="12.75">
      <c r="A12" t="s">
        <v>19</v>
      </c>
      <c r="B12" s="49">
        <v>0.03882313</v>
      </c>
      <c r="C12" s="49">
        <v>0.0980661</v>
      </c>
      <c r="D12" s="49">
        <v>0.3129207</v>
      </c>
      <c r="E12" s="49">
        <v>0.5132908</v>
      </c>
      <c r="F12" s="49">
        <v>-0.01633124</v>
      </c>
      <c r="G12" s="49">
        <v>0.225808</v>
      </c>
    </row>
    <row r="13" spans="1:7" ht="12.75">
      <c r="A13" t="s">
        <v>20</v>
      </c>
      <c r="B13" s="49">
        <v>0.1008483</v>
      </c>
      <c r="C13" s="49">
        <v>-0.001261774</v>
      </c>
      <c r="D13" s="49">
        <v>-0.3747099</v>
      </c>
      <c r="E13" s="49">
        <v>-0.2403487</v>
      </c>
      <c r="F13" s="49">
        <v>-0.4868237</v>
      </c>
      <c r="G13" s="49">
        <v>-0.1983231</v>
      </c>
    </row>
    <row r="14" spans="1:7" ht="12.75">
      <c r="A14" t="s">
        <v>21</v>
      </c>
      <c r="B14" s="49">
        <v>-0.1691121</v>
      </c>
      <c r="C14" s="49">
        <v>-0.07905013</v>
      </c>
      <c r="D14" s="49">
        <v>0.08921574</v>
      </c>
      <c r="E14" s="49">
        <v>-0.04816098</v>
      </c>
      <c r="F14" s="49">
        <v>0.05825267</v>
      </c>
      <c r="G14" s="49">
        <v>-0.02598338</v>
      </c>
    </row>
    <row r="15" spans="1:7" ht="12.75">
      <c r="A15" t="s">
        <v>22</v>
      </c>
      <c r="B15" s="49">
        <v>-0.2722047</v>
      </c>
      <c r="C15" s="49">
        <v>0.03398757</v>
      </c>
      <c r="D15" s="49">
        <v>0.005688316</v>
      </c>
      <c r="E15" s="49">
        <v>-0.04012911</v>
      </c>
      <c r="F15" s="49">
        <v>-0.2480482</v>
      </c>
      <c r="G15" s="49">
        <v>-0.07265526</v>
      </c>
    </row>
    <row r="16" spans="1:7" ht="12.75">
      <c r="A16" t="s">
        <v>23</v>
      </c>
      <c r="B16" s="49">
        <v>0.03617534</v>
      </c>
      <c r="C16" s="49">
        <v>0.02826363</v>
      </c>
      <c r="D16" s="49">
        <v>-0.0178967</v>
      </c>
      <c r="E16" s="49">
        <v>0.04611645</v>
      </c>
      <c r="F16" s="49">
        <v>-0.05910338</v>
      </c>
      <c r="G16" s="49">
        <v>0.01099107</v>
      </c>
    </row>
    <row r="17" spans="1:7" ht="12.75">
      <c r="A17" t="s">
        <v>24</v>
      </c>
      <c r="B17" s="49">
        <v>-0.04718977</v>
      </c>
      <c r="C17" s="49">
        <v>-0.0517106</v>
      </c>
      <c r="D17" s="49">
        <v>-0.02463823</v>
      </c>
      <c r="E17" s="49">
        <v>-0.02279901</v>
      </c>
      <c r="F17" s="49">
        <v>-0.008771534</v>
      </c>
      <c r="G17" s="49">
        <v>-0.03187482</v>
      </c>
    </row>
    <row r="18" spans="1:7" ht="12.75">
      <c r="A18" t="s">
        <v>25</v>
      </c>
      <c r="B18" s="49">
        <v>-0.0166922</v>
      </c>
      <c r="C18" s="49">
        <v>0.03016701</v>
      </c>
      <c r="D18" s="49">
        <v>0.01369695</v>
      </c>
      <c r="E18" s="49">
        <v>0.009852803</v>
      </c>
      <c r="F18" s="49">
        <v>4.329853E-06</v>
      </c>
      <c r="G18" s="49">
        <v>0.0104862</v>
      </c>
    </row>
    <row r="19" spans="1:7" ht="12.75">
      <c r="A19" t="s">
        <v>26</v>
      </c>
      <c r="B19" s="49">
        <v>-0.2095888</v>
      </c>
      <c r="C19" s="49">
        <v>-0.1976363</v>
      </c>
      <c r="D19" s="49">
        <v>-0.1935065</v>
      </c>
      <c r="E19" s="49">
        <v>-0.1857894</v>
      </c>
      <c r="F19" s="49">
        <v>-0.1376528</v>
      </c>
      <c r="G19" s="49">
        <v>-0.1875514</v>
      </c>
    </row>
    <row r="20" spans="1:7" ht="12.75">
      <c r="A20" t="s">
        <v>27</v>
      </c>
      <c r="B20" s="49">
        <v>0.003744311</v>
      </c>
      <c r="C20" s="49">
        <v>0.001394383</v>
      </c>
      <c r="D20" s="49">
        <v>-0.003170272</v>
      </c>
      <c r="E20" s="49">
        <v>-0.0002597456</v>
      </c>
      <c r="F20" s="49">
        <v>0.001682774</v>
      </c>
      <c r="G20" s="49">
        <v>0.0002800916</v>
      </c>
    </row>
    <row r="21" spans="1:7" ht="12.75">
      <c r="A21" t="s">
        <v>28</v>
      </c>
      <c r="B21" s="49">
        <v>-40.61453</v>
      </c>
      <c r="C21" s="49">
        <v>-5.812523</v>
      </c>
      <c r="D21" s="49">
        <v>58.61586</v>
      </c>
      <c r="E21" s="49">
        <v>7.486431</v>
      </c>
      <c r="F21" s="49">
        <v>-64.59388</v>
      </c>
      <c r="G21" s="49">
        <v>0.00651946</v>
      </c>
    </row>
    <row r="22" spans="1:7" ht="12.75">
      <c r="A22" t="s">
        <v>29</v>
      </c>
      <c r="B22" s="49">
        <v>-1.767002</v>
      </c>
      <c r="C22" s="49">
        <v>13.6208</v>
      </c>
      <c r="D22" s="49">
        <v>2.627418</v>
      </c>
      <c r="E22" s="49">
        <v>-3.358977</v>
      </c>
      <c r="F22" s="49">
        <v>-22.98267</v>
      </c>
      <c r="G22" s="49">
        <v>0</v>
      </c>
    </row>
    <row r="23" spans="1:7" ht="12.75">
      <c r="A23" t="s">
        <v>30</v>
      </c>
      <c r="B23" s="49">
        <v>-3.12432</v>
      </c>
      <c r="C23" s="49">
        <v>1.169379</v>
      </c>
      <c r="D23" s="49">
        <v>-0.667894</v>
      </c>
      <c r="E23" s="49">
        <v>-3.012701</v>
      </c>
      <c r="F23" s="49">
        <v>5.004052</v>
      </c>
      <c r="G23" s="49">
        <v>-0.3924861</v>
      </c>
    </row>
    <row r="24" spans="1:7" ht="12.75">
      <c r="A24" t="s">
        <v>31</v>
      </c>
      <c r="B24" s="49">
        <v>3.391806</v>
      </c>
      <c r="C24" s="49">
        <v>1.168295</v>
      </c>
      <c r="D24" s="49">
        <v>0.01670439</v>
      </c>
      <c r="E24" s="49">
        <v>2.767454</v>
      </c>
      <c r="F24" s="49">
        <v>0.9520339</v>
      </c>
      <c r="G24" s="49">
        <v>1.570383</v>
      </c>
    </row>
    <row r="25" spans="1:7" ht="12.75">
      <c r="A25" t="s">
        <v>32</v>
      </c>
      <c r="B25" s="49">
        <v>-0.4736453</v>
      </c>
      <c r="C25" s="49">
        <v>0.616175</v>
      </c>
      <c r="D25" s="49">
        <v>0.7908541</v>
      </c>
      <c r="E25" s="49">
        <v>-0.3339658</v>
      </c>
      <c r="F25" s="49">
        <v>-1.231027</v>
      </c>
      <c r="G25" s="49">
        <v>0.02560128</v>
      </c>
    </row>
    <row r="26" spans="1:7" ht="12.75">
      <c r="A26" t="s">
        <v>33</v>
      </c>
      <c r="B26" s="49">
        <v>0.7002408</v>
      </c>
      <c r="C26" s="49">
        <v>0.4166916</v>
      </c>
      <c r="D26" s="49">
        <v>0.6295099</v>
      </c>
      <c r="E26" s="49">
        <v>0.7703577</v>
      </c>
      <c r="F26" s="49">
        <v>2.615054</v>
      </c>
      <c r="G26" s="49">
        <v>0.8866626</v>
      </c>
    </row>
    <row r="27" spans="1:7" ht="12.75">
      <c r="A27" t="s">
        <v>34</v>
      </c>
      <c r="B27" s="49">
        <v>-0.01553403</v>
      </c>
      <c r="C27" s="49">
        <v>0.4069272</v>
      </c>
      <c r="D27" s="49">
        <v>-0.2222627</v>
      </c>
      <c r="E27" s="49">
        <v>0.05483426</v>
      </c>
      <c r="F27" s="49">
        <v>0.1409729</v>
      </c>
      <c r="G27" s="49">
        <v>0.07418379</v>
      </c>
    </row>
    <row r="28" spans="1:7" ht="12.75">
      <c r="A28" t="s">
        <v>35</v>
      </c>
      <c r="B28" s="49">
        <v>0.1802605</v>
      </c>
      <c r="C28" s="49">
        <v>0.04804972</v>
      </c>
      <c r="D28" s="49">
        <v>-0.2378899</v>
      </c>
      <c r="E28" s="49">
        <v>-0.1330648</v>
      </c>
      <c r="F28" s="49">
        <v>-0.1625947</v>
      </c>
      <c r="G28" s="49">
        <v>-0.07310841</v>
      </c>
    </row>
    <row r="29" spans="1:7" ht="12.75">
      <c r="A29" t="s">
        <v>36</v>
      </c>
      <c r="B29" s="49">
        <v>0.01879619</v>
      </c>
      <c r="C29" s="49">
        <v>-0.03661601</v>
      </c>
      <c r="D29" s="49">
        <v>0.179914</v>
      </c>
      <c r="E29" s="49">
        <v>0.002496958</v>
      </c>
      <c r="F29" s="49">
        <v>-0.01710138</v>
      </c>
      <c r="G29" s="49">
        <v>0.03550643</v>
      </c>
    </row>
    <row r="30" spans="1:7" ht="12.75">
      <c r="A30" t="s">
        <v>37</v>
      </c>
      <c r="B30" s="49">
        <v>0.1989306</v>
      </c>
      <c r="C30" s="49">
        <v>0.1941764</v>
      </c>
      <c r="D30" s="49">
        <v>0.02304139</v>
      </c>
      <c r="E30" s="49">
        <v>-0.004411668</v>
      </c>
      <c r="F30" s="49">
        <v>0.2433268</v>
      </c>
      <c r="G30" s="49">
        <v>0.1124634</v>
      </c>
    </row>
    <row r="31" spans="1:7" ht="12.75">
      <c r="A31" t="s">
        <v>38</v>
      </c>
      <c r="B31" s="49">
        <v>-0.06272006</v>
      </c>
      <c r="C31" s="49">
        <v>-0.0310901</v>
      </c>
      <c r="D31" s="49">
        <v>-0.001722403</v>
      </c>
      <c r="E31" s="49">
        <v>0.0003321332</v>
      </c>
      <c r="F31" s="49">
        <v>0.00727374</v>
      </c>
      <c r="G31" s="49">
        <v>-0.01595989</v>
      </c>
    </row>
    <row r="32" spans="1:7" ht="12.75">
      <c r="A32" t="s">
        <v>39</v>
      </c>
      <c r="B32" s="49">
        <v>0.0145131</v>
      </c>
      <c r="C32" s="49">
        <v>0.01170432</v>
      </c>
      <c r="D32" s="49">
        <v>-0.03245083</v>
      </c>
      <c r="E32" s="49">
        <v>-0.05003138</v>
      </c>
      <c r="F32" s="49">
        <v>-0.02152349</v>
      </c>
      <c r="G32" s="49">
        <v>-0.01778216</v>
      </c>
    </row>
    <row r="33" spans="1:7" ht="12.75">
      <c r="A33" t="s">
        <v>40</v>
      </c>
      <c r="B33" s="49">
        <v>0.1132197</v>
      </c>
      <c r="C33" s="49">
        <v>0.1040712</v>
      </c>
      <c r="D33" s="49">
        <v>0.08895044</v>
      </c>
      <c r="E33" s="49">
        <v>0.1080084</v>
      </c>
      <c r="F33" s="49">
        <v>0.06412453</v>
      </c>
      <c r="G33" s="49">
        <v>0.09740041</v>
      </c>
    </row>
    <row r="34" spans="1:7" ht="12.75">
      <c r="A34" t="s">
        <v>41</v>
      </c>
      <c r="B34" s="49">
        <v>-0.002128254</v>
      </c>
      <c r="C34" s="49">
        <v>0.001419924</v>
      </c>
      <c r="D34" s="49">
        <v>-0.001903161</v>
      </c>
      <c r="E34" s="49">
        <v>-0.003102789</v>
      </c>
      <c r="F34" s="49">
        <v>-0.024479</v>
      </c>
      <c r="G34" s="49">
        <v>-0.004454974</v>
      </c>
    </row>
    <row r="35" spans="1:7" ht="12.75">
      <c r="A35" t="s">
        <v>42</v>
      </c>
      <c r="B35" s="49">
        <v>-0.005862502</v>
      </c>
      <c r="C35" s="49">
        <v>-0.01140234</v>
      </c>
      <c r="D35" s="49">
        <v>-0.00736078</v>
      </c>
      <c r="E35" s="49">
        <v>-0.01536644</v>
      </c>
      <c r="F35" s="49">
        <v>-0.006874329</v>
      </c>
      <c r="G35" s="49">
        <v>-0.009977149</v>
      </c>
    </row>
    <row r="36" spans="1:6" ht="12.75">
      <c r="A36" t="s">
        <v>43</v>
      </c>
      <c r="B36" s="49">
        <v>27.90222</v>
      </c>
      <c r="C36" s="49">
        <v>27.90527</v>
      </c>
      <c r="D36" s="49">
        <v>27.92358</v>
      </c>
      <c r="E36" s="49">
        <v>27.93274</v>
      </c>
      <c r="F36" s="49">
        <v>27.9541</v>
      </c>
    </row>
    <row r="37" spans="1:6" ht="12.75">
      <c r="A37" t="s">
        <v>44</v>
      </c>
      <c r="B37" s="49">
        <v>-0.2695719</v>
      </c>
      <c r="C37" s="49">
        <v>-0.2309163</v>
      </c>
      <c r="D37" s="49">
        <v>-0.2029419</v>
      </c>
      <c r="E37" s="49">
        <v>-0.1785278</v>
      </c>
      <c r="F37" s="49">
        <v>-0.1637777</v>
      </c>
    </row>
    <row r="38" spans="1:7" ht="12.75">
      <c r="A38" t="s">
        <v>55</v>
      </c>
      <c r="B38" s="49">
        <v>-0.0002015805</v>
      </c>
      <c r="C38" s="49">
        <v>7.406714E-05</v>
      </c>
      <c r="D38" s="49">
        <v>-2.621559E-05</v>
      </c>
      <c r="E38" s="49">
        <v>6.057777E-05</v>
      </c>
      <c r="F38" s="49">
        <v>2.360194E-05</v>
      </c>
      <c r="G38" s="49">
        <v>0.0002779338</v>
      </c>
    </row>
    <row r="39" spans="1:7" ht="12.75">
      <c r="A39" t="s">
        <v>56</v>
      </c>
      <c r="B39" s="49">
        <v>6.900908E-05</v>
      </c>
      <c r="C39" s="49">
        <v>0</v>
      </c>
      <c r="D39" s="49">
        <v>-9.964008E-05</v>
      </c>
      <c r="E39" s="49">
        <v>-1.270658E-05</v>
      </c>
      <c r="F39" s="49">
        <v>0.0001098638</v>
      </c>
      <c r="G39" s="49">
        <v>0.001030173</v>
      </c>
    </row>
    <row r="40" spans="2:5" ht="12.75">
      <c r="B40" t="s">
        <v>45</v>
      </c>
      <c r="C40" t="s">
        <v>46</v>
      </c>
      <c r="D40" t="s">
        <v>47</v>
      </c>
      <c r="E40">
        <v>3.117137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-0.00020158051391853517</v>
      </c>
      <c r="C50">
        <f>-0.017/(C7*C7+C22*C22)*(C21*C22+C6*C7)</f>
        <v>7.40671406923112E-05</v>
      </c>
      <c r="D50">
        <f>-0.017/(D7*D7+D22*D22)*(D21*D22+D6*D7)</f>
        <v>-2.621558061241359E-05</v>
      </c>
      <c r="E50">
        <f>-0.017/(E7*E7+E22*E22)*(E21*E22+E6*E7)</f>
        <v>6.057776711259822E-05</v>
      </c>
      <c r="F50">
        <f>-0.017/(F7*F7+F22*F22)*(F21*F22+F6*F7)</f>
        <v>2.36019375630592E-05</v>
      </c>
      <c r="G50">
        <f>(B50*B$4+C50*C$4+D50*D$4+E50*E$4+F50*F$4)/SUM(B$4:F$4)</f>
        <v>-4.621307949935168E-08</v>
      </c>
    </row>
    <row r="51" spans="1:7" ht="12.75">
      <c r="A51" t="s">
        <v>59</v>
      </c>
      <c r="B51">
        <f>-0.017/(B7*B7+B22*B22)*(B21*B7-B6*B22)</f>
        <v>6.900908168287451E-05</v>
      </c>
      <c r="C51">
        <f>-0.017/(C7*C7+C22*C22)*(C21*C7-C6*C22)</f>
        <v>9.780403729005816E-06</v>
      </c>
      <c r="D51">
        <f>-0.017/(D7*D7+D22*D22)*(D21*D7-D6*D22)</f>
        <v>-9.964007407116184E-05</v>
      </c>
      <c r="E51">
        <f>-0.017/(E7*E7+E22*E22)*(E21*E7-E6*E22)</f>
        <v>-1.2706584767355744E-05</v>
      </c>
      <c r="F51">
        <f>-0.017/(F7*F7+F22*F22)*(F21*F7-F6*F22)</f>
        <v>0.00010986383955423725</v>
      </c>
      <c r="G51">
        <f>(B51*B$4+C51*C$4+D51*D$4+E51*E$4+F51*F$4)/SUM(B$4:F$4)</f>
        <v>-3.150858424923564E-08</v>
      </c>
    </row>
    <row r="58" ht="12.75">
      <c r="A58" t="s">
        <v>61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10000.06450009272</v>
      </c>
      <c r="C62">
        <f>C7+(2/0.017)*(C8*C50-C23*C51)</f>
        <v>9999.978219059065</v>
      </c>
      <c r="D62">
        <f>D7+(2/0.017)*(D8*D50-D23*D51)</f>
        <v>9999.995044739751</v>
      </c>
      <c r="E62">
        <f>E7+(2/0.017)*(E8*E50-E23*E51)</f>
        <v>9999.997297130254</v>
      </c>
      <c r="F62">
        <f>F7+(2/0.017)*(F8*F50-F23*F51)</f>
        <v>9999.935129147489</v>
      </c>
    </row>
    <row r="63" spans="1:6" ht="12.75">
      <c r="A63" t="s">
        <v>67</v>
      </c>
      <c r="B63">
        <f>B8+(3/0.017)*(B9*B50-B24*B51)</f>
        <v>-1.694310850766821</v>
      </c>
      <c r="C63">
        <f>C8+(3/0.017)*(C9*C50-C24*C51)</f>
        <v>-2.3488428181425647</v>
      </c>
      <c r="D63">
        <f>D8+(3/0.017)*(D9*D50-D24*D51)</f>
        <v>-0.9280017379017751</v>
      </c>
      <c r="E63">
        <f>E8+(3/0.017)*(E9*E50-E24*E51)</f>
        <v>0.25386402328409197</v>
      </c>
      <c r="F63">
        <f>F8+(3/0.017)*(F9*F50-F24*F51)</f>
        <v>-0.09760968372474996</v>
      </c>
    </row>
    <row r="64" spans="1:6" ht="12.75">
      <c r="A64" t="s">
        <v>68</v>
      </c>
      <c r="B64">
        <f>B9+(4/0.017)*(B10*B50-B25*B51)</f>
        <v>0.06705021087960293</v>
      </c>
      <c r="C64">
        <f>C9+(4/0.017)*(C10*C50-C25*C51)</f>
        <v>-0.11752976421965364</v>
      </c>
      <c r="D64">
        <f>D9+(4/0.017)*(D10*D50-D25*D51)</f>
        <v>-0.7555609046077183</v>
      </c>
      <c r="E64">
        <f>E9+(4/0.017)*(E10*E50-E25*E51)</f>
        <v>-0.46378291794094795</v>
      </c>
      <c r="F64">
        <f>F9+(4/0.017)*(F10*F50-F25*F51)</f>
        <v>-2.311536210788262</v>
      </c>
    </row>
    <row r="65" spans="1:6" ht="12.75">
      <c r="A65" t="s">
        <v>69</v>
      </c>
      <c r="B65">
        <f>B10+(5/0.017)*(B11*B50-B26*B51)</f>
        <v>0.3634449861563255</v>
      </c>
      <c r="C65">
        <f>C10+(5/0.017)*(C11*C50-C26*C51)</f>
        <v>0.5678570579949382</v>
      </c>
      <c r="D65">
        <f>D10+(5/0.017)*(D11*D50-D26*D51)</f>
        <v>0.5341961927313511</v>
      </c>
      <c r="E65">
        <f>E10+(5/0.017)*(E11*E50-E26*E51)</f>
        <v>0.48519806812448685</v>
      </c>
      <c r="F65">
        <f>F10+(5/0.017)*(F11*F50-F26*F51)</f>
        <v>-0.18324682382647028</v>
      </c>
    </row>
    <row r="66" spans="1:6" ht="12.75">
      <c r="A66" t="s">
        <v>70</v>
      </c>
      <c r="B66">
        <f>B11+(6/0.017)*(B12*B50-B27*B51)</f>
        <v>0.7512524362286381</v>
      </c>
      <c r="C66">
        <f>C11+(6/0.017)*(C12*C50-C27*C51)</f>
        <v>0.7848604047017174</v>
      </c>
      <c r="D66">
        <f>D11+(6/0.017)*(D12*D50-D27*D51)</f>
        <v>1.1506533518609179</v>
      </c>
      <c r="E66">
        <f>E11+(6/0.017)*(E12*E50-E27*E51)</f>
        <v>-0.02456783939425254</v>
      </c>
      <c r="F66">
        <f>F11+(6/0.017)*(F12*F50-F27*F51)</f>
        <v>12.608217668362153</v>
      </c>
    </row>
    <row r="67" spans="1:6" ht="12.75">
      <c r="A67" t="s">
        <v>71</v>
      </c>
      <c r="B67">
        <f>B12+(7/0.017)*(B13*B50-B28*B51)</f>
        <v>0.025330150825085593</v>
      </c>
      <c r="C67">
        <f>C12+(7/0.017)*(C13*C50-C28*C51)</f>
        <v>0.09783411108404005</v>
      </c>
      <c r="D67">
        <f>D12+(7/0.017)*(D13*D50-D28*D51)</f>
        <v>0.30720535249003333</v>
      </c>
      <c r="E67">
        <f>E12+(7/0.017)*(E13*E50-E28*E51)</f>
        <v>0.5065993819325784</v>
      </c>
      <c r="F67">
        <f>F12+(7/0.017)*(F13*F50-F28*F51)</f>
        <v>-0.013706941868772755</v>
      </c>
    </row>
    <row r="68" spans="1:6" ht="12.75">
      <c r="A68" t="s">
        <v>72</v>
      </c>
      <c r="B68">
        <f>B13+(8/0.017)*(B14*B50-B29*B51)</f>
        <v>0.11628010998437924</v>
      </c>
      <c r="C68">
        <f>C13+(8/0.017)*(C14*C50-C29*C51)</f>
        <v>-0.0038485494069224356</v>
      </c>
      <c r="D68">
        <f>D13+(8/0.017)*(D14*D50-D29*D51)</f>
        <v>-0.36737446382937744</v>
      </c>
      <c r="E68">
        <f>E13+(8/0.017)*(E14*E50-E29*E51)</f>
        <v>-0.24170670321029034</v>
      </c>
      <c r="F68">
        <f>F13+(8/0.017)*(F14*F50-F29*F51)</f>
        <v>-0.4852925474594365</v>
      </c>
    </row>
    <row r="69" spans="1:6" ht="12.75">
      <c r="A69" t="s">
        <v>73</v>
      </c>
      <c r="B69">
        <f>B14+(9/0.017)*(B15*B50-B30*B51)</f>
        <v>-0.14733043484519076</v>
      </c>
      <c r="C69">
        <f>C14+(9/0.017)*(C15*C50-C30*C51)</f>
        <v>-0.0787228272422933</v>
      </c>
      <c r="D69">
        <f>D14+(9/0.017)*(D15*D50-D30*D51)</f>
        <v>0.09035224057040593</v>
      </c>
      <c r="E69">
        <f>E14+(9/0.017)*(E15*E50-E30*E51)</f>
        <v>-0.04947762129534173</v>
      </c>
      <c r="F69">
        <f>F14+(9/0.017)*(F15*F50-F30*F51)</f>
        <v>0.04100060460051313</v>
      </c>
    </row>
    <row r="70" spans="1:6" ht="12.75">
      <c r="A70" t="s">
        <v>74</v>
      </c>
      <c r="B70">
        <f>B15+(10/0.017)*(B16*B50-B31*B51)</f>
        <v>-0.2739482234615782</v>
      </c>
      <c r="C70">
        <f>C15+(10/0.017)*(C16*C50-C31*C51)</f>
        <v>0.035397852346859174</v>
      </c>
      <c r="D70">
        <f>D15+(10/0.017)*(D16*D50-D31*D51)</f>
        <v>0.0058633465994387</v>
      </c>
      <c r="E70">
        <f>E15+(10/0.017)*(E16*E50-E31*E51)</f>
        <v>-0.03848331479598845</v>
      </c>
      <c r="F70">
        <f>F15+(10/0.017)*(F16*F50-F31*F51)</f>
        <v>-0.24933883252285</v>
      </c>
    </row>
    <row r="71" spans="1:6" ht="12.75">
      <c r="A71" t="s">
        <v>75</v>
      </c>
      <c r="B71">
        <f>B16+(11/0.017)*(B17*B50-B32*B51)</f>
        <v>0.041682459190246074</v>
      </c>
      <c r="C71">
        <f>C16+(11/0.017)*(C17*C50-C32*C51)</f>
        <v>0.025711287537351156</v>
      </c>
      <c r="D71">
        <f>D16+(11/0.017)*(D17*D50-D32*D51)</f>
        <v>-0.019570963153043734</v>
      </c>
      <c r="E71">
        <f>E16+(11/0.017)*(E17*E50-E32*E51)</f>
        <v>0.04481143517759227</v>
      </c>
      <c r="F71">
        <f>F16+(11/0.017)*(F17*F50-F32*F51)</f>
        <v>-0.05770726772963078</v>
      </c>
    </row>
    <row r="72" spans="1:6" ht="12.75">
      <c r="A72" t="s">
        <v>76</v>
      </c>
      <c r="B72">
        <f>B17+(12/0.017)*(B18*B50-B33*B51)</f>
        <v>-0.050329792544220875</v>
      </c>
      <c r="C72">
        <f>C17+(12/0.017)*(C18*C50-C33*C51)</f>
        <v>-0.05085187589079465</v>
      </c>
      <c r="D72">
        <f>D17+(12/0.017)*(D18*D50-D33*D51)</f>
        <v>-0.018635438282310655</v>
      </c>
      <c r="E72">
        <f>E17+(12/0.017)*(E18*E50-E33*E51)</f>
        <v>-0.021408930920663455</v>
      </c>
      <c r="F72">
        <f>F17+(12/0.017)*(F18*F50-F33*F51)</f>
        <v>-0.013744379799405206</v>
      </c>
    </row>
    <row r="73" spans="1:6" ht="12.75">
      <c r="A73" t="s">
        <v>77</v>
      </c>
      <c r="B73">
        <f>B18+(13/0.017)*(B19*B50-B34*B51)</f>
        <v>0.015728184076827103</v>
      </c>
      <c r="C73">
        <f>C18+(13/0.017)*(C19*C50-C34*C51)</f>
        <v>0.018962353536241164</v>
      </c>
      <c r="D73">
        <f>D18+(13/0.017)*(D19*D50-D34*D51)</f>
        <v>0.01743120317105686</v>
      </c>
      <c r="E73">
        <f>E18+(13/0.017)*(E19*E50-E34*E51)</f>
        <v>0.001216113168457062</v>
      </c>
      <c r="F73">
        <f>F18+(13/0.017)*(F19*F50-F34*F51)</f>
        <v>-0.0004235352183480775</v>
      </c>
    </row>
    <row r="74" spans="1:6" ht="12.75">
      <c r="A74" t="s">
        <v>78</v>
      </c>
      <c r="B74">
        <f>B19+(14/0.017)*(B20*B50-B35*B51)</f>
        <v>-0.209877211740455</v>
      </c>
      <c r="C74">
        <f>C19+(14/0.017)*(C20*C50-C35*C51)</f>
        <v>-0.19745940798194497</v>
      </c>
      <c r="D74">
        <f>D19+(14/0.017)*(D20*D50-D35*D51)</f>
        <v>-0.1940420561179642</v>
      </c>
      <c r="E74">
        <f>E19+(14/0.017)*(E20*E50-E35*E51)</f>
        <v>-0.18596315629015112</v>
      </c>
      <c r="F74">
        <f>F19+(14/0.017)*(F20*F50-F35*F51)</f>
        <v>-0.136998129607499</v>
      </c>
    </row>
    <row r="75" spans="1:6" ht="12.75">
      <c r="A75" t="s">
        <v>79</v>
      </c>
      <c r="B75" s="49">
        <f>B20</f>
        <v>0.003744311</v>
      </c>
      <c r="C75" s="49">
        <f>C20</f>
        <v>0.001394383</v>
      </c>
      <c r="D75" s="49">
        <f>D20</f>
        <v>-0.003170272</v>
      </c>
      <c r="E75" s="49">
        <f>E20</f>
        <v>-0.0002597456</v>
      </c>
      <c r="F75" s="49">
        <f>F20</f>
        <v>0.001682774</v>
      </c>
    </row>
    <row r="78" ht="12.75">
      <c r="A78" t="s">
        <v>61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-1.7063049934323022</v>
      </c>
      <c r="C82">
        <f>C22+(2/0.017)*(C8*C51+C23*C50)</f>
        <v>13.628291261453791</v>
      </c>
      <c r="D82">
        <f>D22+(2/0.017)*(D8*D51+D23*D50)</f>
        <v>2.6404015291540737</v>
      </c>
      <c r="E82">
        <f>E22+(2/0.017)*(E8*E51+E23*E50)</f>
        <v>-3.3808256341767406</v>
      </c>
      <c r="F82">
        <f>F22+(2/0.017)*(F8*F51+F23*F50)</f>
        <v>-22.969672210499063</v>
      </c>
    </row>
    <row r="83" spans="1:6" ht="12.75">
      <c r="A83" t="s">
        <v>82</v>
      </c>
      <c r="B83">
        <f>B23+(3/0.017)*(B9*B51+B24*B50)</f>
        <v>-3.2440099899839034</v>
      </c>
      <c r="C83">
        <f>C23+(3/0.017)*(C9*C51+C24*C50)</f>
        <v>1.1844323938771182</v>
      </c>
      <c r="D83">
        <f>D23+(3/0.017)*(D9*D51+D24*D50)</f>
        <v>-0.6544167293827721</v>
      </c>
      <c r="E83">
        <f>E23+(3/0.017)*(E9*E51+E24*E50)</f>
        <v>-2.9820632240047082</v>
      </c>
      <c r="F83">
        <f>F23+(3/0.017)*(F9*F51+F24*F50)</f>
        <v>4.962604906449236</v>
      </c>
    </row>
    <row r="84" spans="1:6" ht="12.75">
      <c r="A84" t="s">
        <v>83</v>
      </c>
      <c r="B84">
        <f>B24+(4/0.017)*(B10*B51+B25*B50)</f>
        <v>3.421129040951177</v>
      </c>
      <c r="C84">
        <f>C24+(4/0.017)*(C10*C51+C25*C50)</f>
        <v>1.1803036915208738</v>
      </c>
      <c r="D84">
        <f>D24+(4/0.017)*(D10*D51+D25*D50)</f>
        <v>-0.0004753971474191973</v>
      </c>
      <c r="E84">
        <f>E24+(4/0.017)*(E10*E51+E25*E50)</f>
        <v>2.7612498511285914</v>
      </c>
      <c r="F84">
        <f>F24+(4/0.017)*(F10*F51+F25*F50)</f>
        <v>0.9403813770580747</v>
      </c>
    </row>
    <row r="85" spans="1:6" ht="12.75">
      <c r="A85" t="s">
        <v>84</v>
      </c>
      <c r="B85">
        <f>B25+(5/0.017)*(B11*B51+B26*B50)</f>
        <v>-0.49986505242522206</v>
      </c>
      <c r="C85">
        <f>C25+(5/0.017)*(C11*C51+C26*C50)</f>
        <v>0.6275067860104505</v>
      </c>
      <c r="D85">
        <f>D25+(5/0.017)*(D11*D51+D26*D50)</f>
        <v>0.7519654346607596</v>
      </c>
      <c r="E85">
        <f>E25+(5/0.017)*(E11*E51+E26*E50)</f>
        <v>-0.3201065958831249</v>
      </c>
      <c r="F85">
        <f>F25+(5/0.017)*(F11*F51+F26*F50)</f>
        <v>-0.8052849300358655</v>
      </c>
    </row>
    <row r="86" spans="1:6" ht="12.75">
      <c r="A86" t="s">
        <v>85</v>
      </c>
      <c r="B86">
        <f>B26+(6/0.017)*(B12*B51+B27*B50)</f>
        <v>0.702291566929405</v>
      </c>
      <c r="C86">
        <f>C26+(6/0.017)*(C12*C51+C27*C50)</f>
        <v>0.42766773890260845</v>
      </c>
      <c r="D86">
        <f>D26+(6/0.017)*(D12*D51+D27*D50)</f>
        <v>0.6205618896479704</v>
      </c>
      <c r="E86">
        <f>E26+(6/0.017)*(E12*E51+E27*E50)</f>
        <v>0.7692281343429063</v>
      </c>
      <c r="F86">
        <f>F26+(6/0.017)*(F12*F51+F27*F50)</f>
        <v>2.615595066183342</v>
      </c>
    </row>
    <row r="87" spans="1:6" ht="12.75">
      <c r="A87" t="s">
        <v>86</v>
      </c>
      <c r="B87">
        <f>B27+(7/0.017)*(B13*B51+B28*B50)</f>
        <v>-0.027630670564619503</v>
      </c>
      <c r="C87">
        <f>C27+(7/0.017)*(C13*C51+C28*C50)</f>
        <v>0.40838755017566586</v>
      </c>
      <c r="D87">
        <f>D27+(7/0.017)*(D13*D51+D28*D50)</f>
        <v>-0.2043210642181949</v>
      </c>
      <c r="E87">
        <f>E27+(7/0.017)*(E13*E51+E28*E50)</f>
        <v>0.052772654038525005</v>
      </c>
      <c r="F87">
        <f>F27+(7/0.017)*(F13*F51+F28*F50)</f>
        <v>0.11736977671891817</v>
      </c>
    </row>
    <row r="88" spans="1:6" ht="12.75">
      <c r="A88" t="s">
        <v>87</v>
      </c>
      <c r="B88">
        <f>B28+(8/0.017)*(B14*B51+B29*B50)</f>
        <v>0.172985574653001</v>
      </c>
      <c r="C88">
        <f>C28+(8/0.017)*(C14*C51+C29*C50)</f>
        <v>0.04640963277623931</v>
      </c>
      <c r="D88">
        <f>D28+(8/0.017)*(D14*D51+D29*D50)</f>
        <v>-0.24429272960574835</v>
      </c>
      <c r="E88">
        <f>E28+(8/0.017)*(E14*E51+E29*E50)</f>
        <v>-0.13270563683997041</v>
      </c>
      <c r="F88">
        <f>F28+(8/0.017)*(F14*F51+F29*F50)</f>
        <v>-0.15977294174706647</v>
      </c>
    </row>
    <row r="89" spans="1:6" ht="12.75">
      <c r="A89" t="s">
        <v>88</v>
      </c>
      <c r="B89">
        <f>B29+(9/0.017)*(B15*B51+B30*B50)</f>
        <v>-0.012378290037056712</v>
      </c>
      <c r="C89">
        <f>C29+(9/0.017)*(C15*C51+C30*C50)</f>
        <v>-0.028825979055961817</v>
      </c>
      <c r="D89">
        <f>D29+(9/0.017)*(D15*D51+D30*D50)</f>
        <v>0.17929415007053381</v>
      </c>
      <c r="E89">
        <f>E29+(9/0.017)*(E15*E51+E30*E50)</f>
        <v>0.002625422380620175</v>
      </c>
      <c r="F89">
        <f>F29+(9/0.017)*(F15*F51+F30*F50)</f>
        <v>-0.028488256079381484</v>
      </c>
    </row>
    <row r="90" spans="1:6" ht="12.75">
      <c r="A90" t="s">
        <v>89</v>
      </c>
      <c r="B90">
        <f>B30+(10/0.017)*(B16*B51+B31*B50)</f>
        <v>0.20783622877692184</v>
      </c>
      <c r="C90">
        <f>C30+(10/0.017)*(C16*C51+C31*C50)</f>
        <v>0.19298444405965248</v>
      </c>
      <c r="D90">
        <f>D30+(10/0.017)*(D16*D51+D31*D50)</f>
        <v>0.024116909004895836</v>
      </c>
      <c r="E90">
        <f>E30+(10/0.017)*(E16*E51+E31*E50)</f>
        <v>-0.0047445284079144475</v>
      </c>
      <c r="F90">
        <f>F30+(10/0.017)*(F16*F51+F31*F50)</f>
        <v>0.239608182411704</v>
      </c>
    </row>
    <row r="91" spans="1:6" ht="12.75">
      <c r="A91" t="s">
        <v>90</v>
      </c>
      <c r="B91">
        <f>B31+(11/0.017)*(B17*B51+B32*B50)</f>
        <v>-0.06672022996116757</v>
      </c>
      <c r="C91">
        <f>C31+(11/0.017)*(C17*C51+C32*C50)</f>
        <v>-0.030856411489302016</v>
      </c>
      <c r="D91">
        <f>D31+(11/0.017)*(D17*D51+D32*D50)</f>
        <v>0.000416561501873974</v>
      </c>
      <c r="E91">
        <f>E31+(11/0.017)*(E17*E51+E32*E50)</f>
        <v>-0.0014415143918021318</v>
      </c>
      <c r="F91">
        <f>F31+(11/0.017)*(F17*F51+F32*F50)</f>
        <v>0.006321482636321393</v>
      </c>
    </row>
    <row r="92" spans="1:6" ht="12.75">
      <c r="A92" t="s">
        <v>91</v>
      </c>
      <c r="B92">
        <f>B32+(12/0.017)*(B18*B51+B33*B50)</f>
        <v>-0.0024102873211547683</v>
      </c>
      <c r="C92">
        <f>C32+(12/0.017)*(C18*C51+C33*C50)</f>
        <v>0.017353709470245608</v>
      </c>
      <c r="D92">
        <f>D32+(12/0.017)*(D18*D51+D33*D50)</f>
        <v>-0.03506023179497317</v>
      </c>
      <c r="E92">
        <f>E32+(12/0.017)*(E18*E51+E33*E50)</f>
        <v>-0.04550123019419614</v>
      </c>
      <c r="F92">
        <f>F32+(12/0.017)*(F18*F51+F33*F50)</f>
        <v>-0.02045482728405002</v>
      </c>
    </row>
    <row r="93" spans="1:6" ht="12.75">
      <c r="A93" t="s">
        <v>92</v>
      </c>
      <c r="B93">
        <f>B33+(13/0.017)*(B19*B51+B34*B50)</f>
        <v>0.10248742299462918</v>
      </c>
      <c r="C93">
        <f>C33+(13/0.017)*(C19*C51+C34*C50)</f>
        <v>0.10267347586866207</v>
      </c>
      <c r="D93">
        <f>D33+(13/0.017)*(D19*D51+D34*D50)</f>
        <v>0.1037328887076616</v>
      </c>
      <c r="E93">
        <f>E33+(13/0.017)*(E19*E51+E34*E50)</f>
        <v>0.10966994432335002</v>
      </c>
      <c r="F93">
        <f>F33+(13/0.017)*(F19*F51+F34*F50)</f>
        <v>0.05211802291064887</v>
      </c>
    </row>
    <row r="94" spans="1:6" ht="12.75">
      <c r="A94" t="s">
        <v>93</v>
      </c>
      <c r="B94">
        <f>B34+(14/0.017)*(B20*B51+B35*B50)</f>
        <v>-0.0009422418344029787</v>
      </c>
      <c r="C94">
        <f>C34+(14/0.017)*(C20*C51+C35*C50)</f>
        <v>0.0007356525122163602</v>
      </c>
      <c r="D94">
        <f>D34+(14/0.017)*(D20*D51+D35*D50)</f>
        <v>-0.001484105375463317</v>
      </c>
      <c r="E94">
        <f>E34+(14/0.017)*(E20*E51+E35*E50)</f>
        <v>-0.003866665354035007</v>
      </c>
      <c r="F94">
        <f>F34+(14/0.017)*(F20*F51+F35*F50)</f>
        <v>-0.024460364740909082</v>
      </c>
    </row>
    <row r="95" spans="1:6" ht="12.75">
      <c r="A95" t="s">
        <v>94</v>
      </c>
      <c r="B95" s="49">
        <f>B35</f>
        <v>-0.005862502</v>
      </c>
      <c r="C95" s="49">
        <f>C35</f>
        <v>-0.01140234</v>
      </c>
      <c r="D95" s="49">
        <f>D35</f>
        <v>-0.00736078</v>
      </c>
      <c r="E95" s="49">
        <f>E35</f>
        <v>-0.01536644</v>
      </c>
      <c r="F95" s="49">
        <f>F35</f>
        <v>-0.006874329</v>
      </c>
    </row>
    <row r="98" ht="12.75">
      <c r="A98" t="s">
        <v>62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-1.6942999225166113</v>
      </c>
      <c r="C103">
        <f>C63*10000/C62</f>
        <v>-2.3488479341543766</v>
      </c>
      <c r="D103">
        <f>D63*10000/D62</f>
        <v>-0.9280021977510151</v>
      </c>
      <c r="E103">
        <f>E63*10000/E62</f>
        <v>0.2538640919002493</v>
      </c>
      <c r="F103">
        <f>F63*10000/F62</f>
        <v>-0.09761031693119729</v>
      </c>
      <c r="G103">
        <f>AVERAGE(C103:E103)</f>
        <v>-1.0076620133350476</v>
      </c>
      <c r="H103">
        <f>STDEV(C103:E103)</f>
        <v>1.3031833091727754</v>
      </c>
      <c r="I103">
        <f>(B103*B4+C103*C4+D103*D4+E103*E4+F103*F4)/SUM(B4:F4)</f>
        <v>-0.9864859164685305</v>
      </c>
      <c r="K103">
        <f>(LN(H103)+LN(H123))/2-LN(K114*K115^3)</f>
        <v>-3.3780368154064684</v>
      </c>
    </row>
    <row r="104" spans="1:11" ht="12.75">
      <c r="A104" t="s">
        <v>68</v>
      </c>
      <c r="B104">
        <f>B64*10000/B62</f>
        <v>0.06704977840791052</v>
      </c>
      <c r="C104">
        <f>C64*10000/C62</f>
        <v>-0.11753002021109647</v>
      </c>
      <c r="D104">
        <f>D64*10000/D62</f>
        <v>-0.7555612790079954</v>
      </c>
      <c r="E104">
        <f>E64*10000/E62</f>
        <v>-0.46378304329546355</v>
      </c>
      <c r="F104">
        <f>F64*10000/F62</f>
        <v>-2.311551206017998</v>
      </c>
      <c r="G104">
        <f>AVERAGE(C104:E104)</f>
        <v>-0.4456247808381852</v>
      </c>
      <c r="H104">
        <f>STDEV(C104:E104)</f>
        <v>0.31940298006137857</v>
      </c>
      <c r="I104">
        <f>(B104*B4+C104*C4+D104*D4+E104*E4+F104*F4)/SUM(B4:F4)</f>
        <v>-0.619213818675137</v>
      </c>
      <c r="K104">
        <f>(LN(H104)+LN(H124))/2-LN(K114*K115^4)</f>
        <v>-3.694790731934846</v>
      </c>
    </row>
    <row r="105" spans="1:11" ht="12.75">
      <c r="A105" t="s">
        <v>69</v>
      </c>
      <c r="B105">
        <f>B65*10000/B62</f>
        <v>0.3634426419479151</v>
      </c>
      <c r="C105">
        <f>C65*10000/C62</f>
        <v>0.5678582948437362</v>
      </c>
      <c r="D105">
        <f>D65*10000/D62</f>
        <v>0.5341964574395982</v>
      </c>
      <c r="E105">
        <f>E65*10000/E62</f>
        <v>0.4851981992672402</v>
      </c>
      <c r="F105">
        <f>F65*10000/F62</f>
        <v>-0.18324801257194995</v>
      </c>
      <c r="G105">
        <f>AVERAGE(C105:E105)</f>
        <v>0.5290843171835249</v>
      </c>
      <c r="H105">
        <f>STDEV(C105:E105)</f>
        <v>0.04156649292010555</v>
      </c>
      <c r="I105">
        <f>(B105*B4+C105*C4+D105*D4+E105*E4+F105*F4)/SUM(B4:F4)</f>
        <v>0.4103024246693147</v>
      </c>
      <c r="K105">
        <f>(LN(H105)+LN(H125))/2-LN(K114*K115^5)</f>
        <v>-4.553078686441918</v>
      </c>
    </row>
    <row r="106" spans="1:11" ht="12.75">
      <c r="A106" t="s">
        <v>70</v>
      </c>
      <c r="B106">
        <f>B66*10000/B62</f>
        <v>0.7512475906747127</v>
      </c>
      <c r="C106">
        <f>C66*10000/C62</f>
        <v>0.7848621142052525</v>
      </c>
      <c r="D106">
        <f>D66*10000/D62</f>
        <v>1.150653922039882</v>
      </c>
      <c r="E106">
        <f>E66*10000/E62</f>
        <v>-0.024567846034621317</v>
      </c>
      <c r="F106">
        <f>F66*10000/F62</f>
        <v>12.608299459475617</v>
      </c>
      <c r="G106">
        <f>AVERAGE(C106:E106)</f>
        <v>0.636982730070171</v>
      </c>
      <c r="H106">
        <f>STDEV(C106:E106)</f>
        <v>0.601404843036842</v>
      </c>
      <c r="I106">
        <f>(B106*B4+C106*C4+D106*D4+E106*E4+F106*F4)/SUM(B4:F4)</f>
        <v>2.2454103191325006</v>
      </c>
      <c r="K106">
        <f>(LN(H106)+LN(H126))/2-LN(K114*K115^6)</f>
        <v>-3.241152100163463</v>
      </c>
    </row>
    <row r="107" spans="1:11" ht="12.75">
      <c r="A107" t="s">
        <v>71</v>
      </c>
      <c r="B107">
        <f>B67*10000/B62</f>
        <v>0.025329987446431706</v>
      </c>
      <c r="C107">
        <f>C67*10000/C62</f>
        <v>0.09783432417640368</v>
      </c>
      <c r="D107">
        <f>D67*10000/D62</f>
        <v>0.3072055047183559</v>
      </c>
      <c r="E107">
        <f>E67*10000/E62</f>
        <v>0.5065995188598297</v>
      </c>
      <c r="F107">
        <f>F67*10000/F62</f>
        <v>-0.013707030787450015</v>
      </c>
      <c r="G107">
        <f>AVERAGE(C107:E107)</f>
        <v>0.3038797825848631</v>
      </c>
      <c r="H107">
        <f>STDEV(C107:E107)</f>
        <v>0.20440288994269795</v>
      </c>
      <c r="I107">
        <f>(B107*B4+C107*C4+D107*D4+E107*E4+F107*F4)/SUM(B4:F4)</f>
        <v>0.2211725367888318</v>
      </c>
      <c r="K107">
        <f>(LN(H107)+LN(H127))/2-LN(K114*K115^7)</f>
        <v>-2.89649046939872</v>
      </c>
    </row>
    <row r="108" spans="1:9" ht="12.75">
      <c r="A108" t="s">
        <v>72</v>
      </c>
      <c r="B108">
        <f>B68*10000/B62</f>
        <v>0.11627935998142921</v>
      </c>
      <c r="C108">
        <f>C68*10000/C62</f>
        <v>-0.0038485577894434254</v>
      </c>
      <c r="D108">
        <f>D68*10000/D62</f>
        <v>-0.36737464587307533</v>
      </c>
      <c r="E108">
        <f>E68*10000/E62</f>
        <v>-0.24170676854048154</v>
      </c>
      <c r="F108">
        <f>F68*10000/F62</f>
        <v>-0.485295695613986</v>
      </c>
      <c r="G108">
        <f>AVERAGE(C108:E108)</f>
        <v>-0.20430999073433342</v>
      </c>
      <c r="H108">
        <f>STDEV(C108:E108)</f>
        <v>0.18462582003083686</v>
      </c>
      <c r="I108">
        <f>(B108*B4+C108*C4+D108*D4+E108*E4+F108*F4)/SUM(B4:F4)</f>
        <v>-0.19507110149595852</v>
      </c>
    </row>
    <row r="109" spans="1:9" ht="12.75">
      <c r="A109" t="s">
        <v>73</v>
      </c>
      <c r="B109">
        <f>B69*10000/B62</f>
        <v>-0.14732948456864925</v>
      </c>
      <c r="C109">
        <f>C69*10000/C62</f>
        <v>-0.07872299870839182</v>
      </c>
      <c r="D109">
        <f>D69*10000/D62</f>
        <v>0.09035228534231472</v>
      </c>
      <c r="E109">
        <f>E69*10000/E62</f>
        <v>-0.04947763466850191</v>
      </c>
      <c r="F109">
        <f>F69*10000/F62</f>
        <v>0.04100087057665593</v>
      </c>
      <c r="G109">
        <f>AVERAGE(C109:E109)</f>
        <v>-0.012616116011526337</v>
      </c>
      <c r="H109">
        <f>STDEV(C109:E109)</f>
        <v>0.09036421629982022</v>
      </c>
      <c r="I109">
        <f>(B109*B4+C109*C4+D109*D4+E109*E4+F109*F4)/SUM(B4:F4)</f>
        <v>-0.02507246029896671</v>
      </c>
    </row>
    <row r="110" spans="1:11" ht="12.75">
      <c r="A110" t="s">
        <v>74</v>
      </c>
      <c r="B110">
        <f>B70*10000/B62</f>
        <v>-0.27394645650439375</v>
      </c>
      <c r="C110">
        <f>C70*10000/C62</f>
        <v>0.03539792944688022</v>
      </c>
      <c r="D110">
        <f>D70*10000/D62</f>
        <v>0.0058633495048809724</v>
      </c>
      <c r="E110">
        <f>E70*10000/E62</f>
        <v>-0.03848332519752999</v>
      </c>
      <c r="F110">
        <f>F70*10000/F62</f>
        <v>-0.2493404500156058</v>
      </c>
      <c r="G110">
        <f>AVERAGE(C110:E110)</f>
        <v>0.000925984584743735</v>
      </c>
      <c r="H110">
        <f>STDEV(C110:E110)</f>
        <v>0.03718727102415553</v>
      </c>
      <c r="I110">
        <f>(B110*B4+C110*C4+D110*D4+E110*E4+F110*F4)/SUM(B4:F4)</f>
        <v>-0.07227997274275652</v>
      </c>
      <c r="K110">
        <f>EXP(AVERAGE(K103:K107))</f>
        <v>0.028646908119961897</v>
      </c>
    </row>
    <row r="111" spans="1:9" ht="12.75">
      <c r="A111" t="s">
        <v>75</v>
      </c>
      <c r="B111">
        <f>B71*10000/B62</f>
        <v>0.0416821903397319</v>
      </c>
      <c r="C111">
        <f>C71*10000/C62</f>
        <v>0.025711343539076652</v>
      </c>
      <c r="D111">
        <f>D71*10000/D62</f>
        <v>-0.019570972850970113</v>
      </c>
      <c r="E111">
        <f>E71*10000/E62</f>
        <v>0.04481144728954279</v>
      </c>
      <c r="F111">
        <f>F71*10000/F62</f>
        <v>-0.057707642084024624</v>
      </c>
      <c r="G111">
        <f>AVERAGE(C111:E111)</f>
        <v>0.016983939325883112</v>
      </c>
      <c r="H111">
        <f>STDEV(C111:E111)</f>
        <v>0.03306659483546395</v>
      </c>
      <c r="I111">
        <f>(B111*B4+C111*C4+D111*D4+E111*E4+F111*F4)/SUM(B4:F4)</f>
        <v>0.010644767434938935</v>
      </c>
    </row>
    <row r="112" spans="1:9" ht="12.75">
      <c r="A112" t="s">
        <v>76</v>
      </c>
      <c r="B112">
        <f>B72*10000/B62</f>
        <v>-0.050329467918686144</v>
      </c>
      <c r="C112">
        <f>C72*10000/C62</f>
        <v>-0.05085198665120642</v>
      </c>
      <c r="D112">
        <f>D72*10000/D62</f>
        <v>-0.018635447516659884</v>
      </c>
      <c r="E112">
        <f>E72*10000/E62</f>
        <v>-0.021408936707220185</v>
      </c>
      <c r="F112">
        <f>F72*10000/F62</f>
        <v>-0.013744468960947087</v>
      </c>
      <c r="G112">
        <f>AVERAGE(C112:E112)</f>
        <v>-0.030298790291695497</v>
      </c>
      <c r="H112">
        <f>STDEV(C112:E112)</f>
        <v>0.01785352825121685</v>
      </c>
      <c r="I112">
        <f>(B112*B4+C112*C4+D112*D4+E112*E4+F112*F4)/SUM(B4:F4)</f>
        <v>-0.031009972116094502</v>
      </c>
    </row>
    <row r="113" spans="1:9" ht="12.75">
      <c r="A113" t="s">
        <v>77</v>
      </c>
      <c r="B113">
        <f>B73*10000/B62</f>
        <v>0.015728082630548305</v>
      </c>
      <c r="C113">
        <f>C73*10000/C62</f>
        <v>0.01896239483812136</v>
      </c>
      <c r="D113">
        <f>D73*10000/D62</f>
        <v>0.017431211808675955</v>
      </c>
      <c r="E113">
        <f>E73*10000/E62</f>
        <v>0.0012161134971567001</v>
      </c>
      <c r="F113">
        <f>F73*10000/F62</f>
        <v>-0.00042353796587496923</v>
      </c>
      <c r="G113">
        <f>AVERAGE(C113:E113)</f>
        <v>0.012536573381318007</v>
      </c>
      <c r="H113">
        <f>STDEV(C113:E113)</f>
        <v>0.009833653408530034</v>
      </c>
      <c r="I113">
        <f>(B113*B4+C113*C4+D113*D4+E113*E4+F113*F4)/SUM(B4:F4)</f>
        <v>0.011276590733393762</v>
      </c>
    </row>
    <row r="114" spans="1:11" ht="12.75">
      <c r="A114" t="s">
        <v>78</v>
      </c>
      <c r="B114">
        <f>B74*10000/B62</f>
        <v>-0.20987585803922468</v>
      </c>
      <c r="C114">
        <f>C74*10000/C62</f>
        <v>-0.19745983806805198</v>
      </c>
      <c r="D114">
        <f>D74*10000/D62</f>
        <v>-0.19404215227090058</v>
      </c>
      <c r="E114">
        <f>E74*10000/E62</f>
        <v>-0.18596320655358362</v>
      </c>
      <c r="F114">
        <f>F74*10000/F62</f>
        <v>-0.13699901833181022</v>
      </c>
      <c r="G114">
        <f>AVERAGE(C114:E114)</f>
        <v>-0.19248839896417871</v>
      </c>
      <c r="H114">
        <f>STDEV(C114:E114)</f>
        <v>0.005903706128228377</v>
      </c>
      <c r="I114">
        <f>(B114*B4+C114*C4+D114*D4+E114*E4+F114*F4)/SUM(B4:F4)</f>
        <v>-0.18763554576643018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0.0037442868493151055</v>
      </c>
      <c r="C115">
        <f>C75*10000/C62</f>
        <v>0.0013943860371039914</v>
      </c>
      <c r="D115">
        <f>D75*10000/D62</f>
        <v>-0.0031702735709530604</v>
      </c>
      <c r="E115">
        <f>E75*10000/E62</f>
        <v>-0.0002597456702058714</v>
      </c>
      <c r="F115">
        <f>F75*10000/F62</f>
        <v>0.0016827849163692117</v>
      </c>
      <c r="G115">
        <f>AVERAGE(C115:E115)</f>
        <v>-0.0006785444013516468</v>
      </c>
      <c r="H115">
        <f>STDEV(C115:E115)</f>
        <v>0.002310968112558863</v>
      </c>
      <c r="I115">
        <f>(B115*B4+C115*C4+D115*D4+E115*E4+F115*F4)/SUM(B4:F4)</f>
        <v>0.00027837155500690764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-1.70629398782026</v>
      </c>
      <c r="C122">
        <f>C82*10000/C62</f>
        <v>13.628320945219144</v>
      </c>
      <c r="D122">
        <f>D82*10000/D62</f>
        <v>2.640402837542396</v>
      </c>
      <c r="E122">
        <f>E82*10000/E62</f>
        <v>-3.3808265479701203</v>
      </c>
      <c r="F122">
        <f>F82*10000/F62</f>
        <v>-22.969821217687503</v>
      </c>
      <c r="G122">
        <f>AVERAGE(C122:E122)</f>
        <v>4.295965744930474</v>
      </c>
      <c r="H122">
        <f>STDEV(C122:E122)</f>
        <v>8.624583527133709</v>
      </c>
      <c r="I122">
        <f>(B122*B4+C122*C4+D122*D4+E122*E4+F122*F4)/SUM(B4:F4)</f>
        <v>-0.20078932134259564</v>
      </c>
    </row>
    <row r="123" spans="1:9" ht="12.75">
      <c r="A123" t="s">
        <v>82</v>
      </c>
      <c r="B123">
        <f>B83*10000/B62</f>
        <v>-3.2439890662243482</v>
      </c>
      <c r="C123">
        <f>C83*10000/C62</f>
        <v>1.1844349736879385</v>
      </c>
      <c r="D123">
        <f>D83*10000/D62</f>
        <v>-0.6544170536634533</v>
      </c>
      <c r="E123">
        <f>E83*10000/E62</f>
        <v>-2.982064030017773</v>
      </c>
      <c r="F123">
        <f>F83*10000/F62</f>
        <v>4.9626370994991715</v>
      </c>
      <c r="G123">
        <f>AVERAGE(C123:E123)</f>
        <v>-0.8173487033310959</v>
      </c>
      <c r="H123">
        <f>STDEV(C123:E123)</f>
        <v>2.088022636088444</v>
      </c>
      <c r="I123">
        <f>(B123*B4+C123*C4+D123*D4+E123*E4+F123*F4)/SUM(B4:F4)</f>
        <v>-0.4011451585117898</v>
      </c>
    </row>
    <row r="124" spans="1:9" ht="12.75">
      <c r="A124" t="s">
        <v>83</v>
      </c>
      <c r="B124">
        <f>B84*10000/B62</f>
        <v>3.421106974779469</v>
      </c>
      <c r="C124">
        <f>C84*10000/C62</f>
        <v>1.1803062623389722</v>
      </c>
      <c r="D124">
        <f>D84*10000/D62</f>
        <v>-0.0004753973829909727</v>
      </c>
      <c r="E124">
        <f>E84*10000/E62</f>
        <v>2.7612505974586616</v>
      </c>
      <c r="F124">
        <f>F84*10000/F62</f>
        <v>0.94038747743181</v>
      </c>
      <c r="G124">
        <f>AVERAGE(C124:E124)</f>
        <v>1.313693820804881</v>
      </c>
      <c r="H124">
        <f>STDEV(C124:E124)</f>
        <v>1.385686399663052</v>
      </c>
      <c r="I124">
        <f>(B124*B4+C124*C4+D124*D4+E124*E4+F124*F4)/SUM(B4:F4)</f>
        <v>1.5703388728859575</v>
      </c>
    </row>
    <row r="125" spans="1:9" ht="12.75">
      <c r="A125" t="s">
        <v>84</v>
      </c>
      <c r="B125">
        <f>B85*10000/B62</f>
        <v>-0.49986182831179476</v>
      </c>
      <c r="C125">
        <f>C85*10000/C62</f>
        <v>0.6275081527822517</v>
      </c>
      <c r="D125">
        <f>D85*10000/D62</f>
        <v>0.751965807279387</v>
      </c>
      <c r="E125">
        <f>E85*10000/E62</f>
        <v>-0.32010668240379164</v>
      </c>
      <c r="F125">
        <f>F85*10000/F62</f>
        <v>-0.8052901540217466</v>
      </c>
      <c r="G125">
        <f>AVERAGE(C125:E125)</f>
        <v>0.35312242588594894</v>
      </c>
      <c r="H125">
        <f>STDEV(C125:E125)</f>
        <v>0.5863450359022251</v>
      </c>
      <c r="I125">
        <f>(B125*B4+C125*C4+D125*D4+E125*E4+F125*F4)/SUM(B4:F4)</f>
        <v>0.07514335766345202</v>
      </c>
    </row>
    <row r="126" spans="1:9" ht="12.75">
      <c r="A126" t="s">
        <v>85</v>
      </c>
      <c r="B126">
        <f>B86*10000/B62</f>
        <v>0.7022870371715036</v>
      </c>
      <c r="C126">
        <f>C86*10000/C62</f>
        <v>0.42766867040521345</v>
      </c>
      <c r="D126">
        <f>D86*10000/D62</f>
        <v>0.6205621971526892</v>
      </c>
      <c r="E126">
        <f>E86*10000/E62</f>
        <v>0.7692283422553077</v>
      </c>
      <c r="F126">
        <f>F86*10000/F62</f>
        <v>2.6156120338815896</v>
      </c>
      <c r="G126">
        <f>AVERAGE(C126:E126)</f>
        <v>0.6058197366044035</v>
      </c>
      <c r="H126">
        <f>STDEV(C126:E126)</f>
        <v>0.17125640853950402</v>
      </c>
      <c r="I126">
        <f>(B126*B4+C126*C4+D126*D4+E126*E4+F126*F4)/SUM(B4:F4)</f>
        <v>0.8870715142995474</v>
      </c>
    </row>
    <row r="127" spans="1:9" ht="12.75">
      <c r="A127" t="s">
        <v>86</v>
      </c>
      <c r="B127">
        <f>B87*10000/B62</f>
        <v>-0.027630492347687673</v>
      </c>
      <c r="C127">
        <f>C87*10000/C62</f>
        <v>0.4083884396841142</v>
      </c>
      <c r="D127">
        <f>D87*10000/D62</f>
        <v>-0.20432116546464982</v>
      </c>
      <c r="E127">
        <f>E87*10000/E62</f>
        <v>0.05277266830228986</v>
      </c>
      <c r="F127">
        <f>F87*10000/F62</f>
        <v>0.11737053811160486</v>
      </c>
      <c r="G127">
        <f>AVERAGE(C127:E127)</f>
        <v>0.08561331417391808</v>
      </c>
      <c r="H127">
        <f>STDEV(C127:E127)</f>
        <v>0.3076721405592938</v>
      </c>
      <c r="I127">
        <f>(B127*B4+C127*C4+D127*D4+E127*E4+F127*F4)/SUM(B4:F4)</f>
        <v>0.07344403757721082</v>
      </c>
    </row>
    <row r="128" spans="1:9" ht="12.75">
      <c r="A128" t="s">
        <v>87</v>
      </c>
      <c r="B128">
        <f>B88*10000/B62</f>
        <v>0.17298445890163716</v>
      </c>
      <c r="C128">
        <f>C88*10000/C62</f>
        <v>0.04640973386100651</v>
      </c>
      <c r="D128">
        <f>D88*10000/D62</f>
        <v>-0.24429285065921355</v>
      </c>
      <c r="E128">
        <f>E88*10000/E62</f>
        <v>-0.1327056727085852</v>
      </c>
      <c r="F128">
        <f>F88*10000/F62</f>
        <v>-0.15977397821448405</v>
      </c>
      <c r="G128">
        <f>AVERAGE(C128:E128)</f>
        <v>-0.11019626316893073</v>
      </c>
      <c r="H128">
        <f>STDEV(C128:E128)</f>
        <v>0.14665266209671013</v>
      </c>
      <c r="I128">
        <f>(B128*B4+C128*C4+D128*D4+E128*E4+F128*F4)/SUM(B4:F4)</f>
        <v>-0.07562644513555647</v>
      </c>
    </row>
    <row r="129" spans="1:9" ht="12.75">
      <c r="A129" t="s">
        <v>88</v>
      </c>
      <c r="B129">
        <f>B89*10000/B62</f>
        <v>-0.012378210197486167</v>
      </c>
      <c r="C129">
        <f>C89*10000/C62</f>
        <v>-0.02882604184179329</v>
      </c>
      <c r="D129">
        <f>D89*10000/D62</f>
        <v>0.17929423891549529</v>
      </c>
      <c r="E129">
        <f>E89*10000/E62</f>
        <v>0.002625423090237839</v>
      </c>
      <c r="F129">
        <f>F89*10000/F62</f>
        <v>-0.028488440886326186</v>
      </c>
      <c r="G129">
        <f>AVERAGE(C129:E129)</f>
        <v>0.051031206721313276</v>
      </c>
      <c r="H129">
        <f>STDEV(C129:E129)</f>
        <v>0.11218668696564234</v>
      </c>
      <c r="I129">
        <f>(B129*B4+C129*C4+D129*D4+E129*E4+F129*F4)/SUM(B4:F4)</f>
        <v>0.031224616368251207</v>
      </c>
    </row>
    <row r="130" spans="1:9" ht="12.75">
      <c r="A130" t="s">
        <v>89</v>
      </c>
      <c r="B130">
        <f>B90*10000/B62</f>
        <v>0.20783488823996563</v>
      </c>
      <c r="C130">
        <f>C90*10000/C62</f>
        <v>0.19298486439884577</v>
      </c>
      <c r="D130">
        <f>D90*10000/D62</f>
        <v>0.02411692095545781</v>
      </c>
      <c r="E130">
        <f>E90*10000/E62</f>
        <v>-0.004744529690299023</v>
      </c>
      <c r="F130">
        <f>F90*10000/F62</f>
        <v>0.2396097367804935</v>
      </c>
      <c r="G130">
        <f>AVERAGE(C130:E130)</f>
        <v>0.07078575188800153</v>
      </c>
      <c r="H130">
        <f>STDEV(C130:E130)</f>
        <v>0.10680689658057126</v>
      </c>
      <c r="I130">
        <f>(B130*B4+C130*C4+D130*D4+E130*E4+F130*F4)/SUM(B4:F4)</f>
        <v>0.11315686066767343</v>
      </c>
    </row>
    <row r="131" spans="1:9" ht="12.75">
      <c r="A131" t="s">
        <v>90</v>
      </c>
      <c r="B131">
        <f>B91*10000/B62</f>
        <v>-0.06671979961784141</v>
      </c>
      <c r="C131">
        <f>C91*10000/C62</f>
        <v>-0.03085647869761601</v>
      </c>
      <c r="D131">
        <f>D91*10000/D62</f>
        <v>0.0004165617082911414</v>
      </c>
      <c r="E131">
        <f>E91*10000/E62</f>
        <v>-0.0014415147814248008</v>
      </c>
      <c r="F131">
        <f>F91*10000/F62</f>
        <v>0.006321523644584192</v>
      </c>
      <c r="G131">
        <f>AVERAGE(C131:E131)</f>
        <v>-0.010627143923583222</v>
      </c>
      <c r="H131">
        <f>STDEV(C131:E131)</f>
        <v>0.01754373395575548</v>
      </c>
      <c r="I131">
        <f>(B131*B4+C131*C4+D131*D4+E131*E4+F131*F4)/SUM(B4:F4)</f>
        <v>-0.016524201194035137</v>
      </c>
    </row>
    <row r="132" spans="1:9" ht="12.75">
      <c r="A132" t="s">
        <v>91</v>
      </c>
      <c r="B132">
        <f>B92*10000/B62</f>
        <v>-0.002410271774879472</v>
      </c>
      <c r="C132">
        <f>C92*10000/C62</f>
        <v>0.017353747268340033</v>
      </c>
      <c r="D132">
        <f>D92*10000/D62</f>
        <v>-0.03506024916823907</v>
      </c>
      <c r="E132">
        <f>E92*10000/E62</f>
        <v>-0.045501242492589314</v>
      </c>
      <c r="F132">
        <f>F92*10000/F62</f>
        <v>-0.0204549599771192</v>
      </c>
      <c r="G132">
        <f>AVERAGE(C132:E132)</f>
        <v>-0.021069248130829454</v>
      </c>
      <c r="H132">
        <f>STDEV(C132:E132)</f>
        <v>0.03368231757143844</v>
      </c>
      <c r="I132">
        <f>(B132*B4+C132*C4+D132*D4+E132*E4+F132*F4)/SUM(B4:F4)</f>
        <v>-0.018272884650385963</v>
      </c>
    </row>
    <row r="133" spans="1:9" ht="12.75">
      <c r="A133" t="s">
        <v>92</v>
      </c>
      <c r="B133">
        <f>B93*10000/B62</f>
        <v>0.10248676195406431</v>
      </c>
      <c r="C133">
        <f>C93*10000/C62</f>
        <v>0.10267369950164053</v>
      </c>
      <c r="D133">
        <f>D93*10000/D62</f>
        <v>0.10373294011003306</v>
      </c>
      <c r="E133">
        <f>E93*10000/E62</f>
        <v>0.10966997396571548</v>
      </c>
      <c r="F133">
        <f>F93*10000/F62</f>
        <v>0.05211836100689987</v>
      </c>
      <c r="G133">
        <f>AVERAGE(C133:E133)</f>
        <v>0.10535887119246302</v>
      </c>
      <c r="H133">
        <f>STDEV(C133:E133)</f>
        <v>0.0037709021477324053</v>
      </c>
      <c r="I133">
        <f>(B133*B4+C133*C4+D133*D4+E133*E4+F133*F4)/SUM(B4:F4)</f>
        <v>0.09786204509364105</v>
      </c>
    </row>
    <row r="134" spans="1:9" ht="12.75">
      <c r="A134" t="s">
        <v>93</v>
      </c>
      <c r="B134">
        <f>B94*10000/B62</f>
        <v>-0.0009422357569736098</v>
      </c>
      <c r="C134">
        <f>C94*10000/C62</f>
        <v>0.000735654114540242</v>
      </c>
      <c r="D134">
        <f>D94*10000/D62</f>
        <v>-0.0014841061108765187</v>
      </c>
      <c r="E134">
        <f>E94*10000/E62</f>
        <v>-0.0038666663991445698</v>
      </c>
      <c r="F134">
        <f>F94*10000/F62</f>
        <v>-0.024460523418409784</v>
      </c>
      <c r="G134">
        <f>AVERAGE(C134:E134)</f>
        <v>-0.0015383727984936155</v>
      </c>
      <c r="H134">
        <f>STDEV(C134:E134)</f>
        <v>0.0023016401071213775</v>
      </c>
      <c r="I134">
        <f>(B134*B4+C134*C4+D134*D4+E134*E4+F134*F4)/SUM(B4:F4)</f>
        <v>-0.00449971102146652</v>
      </c>
    </row>
    <row r="135" spans="1:9" ht="12.75">
      <c r="A135" t="s">
        <v>94</v>
      </c>
      <c r="B135">
        <f>B95*10000/B62</f>
        <v>-0.005862464187051638</v>
      </c>
      <c r="C135">
        <f>C95*10000/C62</f>
        <v>-0.011402364835423501</v>
      </c>
      <c r="D135">
        <f>D95*10000/D62</f>
        <v>-0.00736078364745986</v>
      </c>
      <c r="E135">
        <f>E95*10000/E62</f>
        <v>-0.015366444153349701</v>
      </c>
      <c r="F135">
        <f>F95*10000/F62</f>
        <v>-0.0068743735946475565</v>
      </c>
      <c r="G135">
        <f>AVERAGE(C135:E135)</f>
        <v>-0.011376530878744356</v>
      </c>
      <c r="H135">
        <f>STDEV(C135:E135)</f>
        <v>0.004002892776340547</v>
      </c>
      <c r="I135">
        <f>(B135*B4+C135*C4+D135*D4+E135*E4+F135*F4)/SUM(B4:F4)</f>
        <v>-0.009977391127155672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2004-08-03T13:12:02Z</cp:lastPrinted>
  <dcterms:created xsi:type="dcterms:W3CDTF">2004-08-03T13:12:02Z</dcterms:created>
  <dcterms:modified xsi:type="dcterms:W3CDTF">2004-08-03T15:23:26Z</dcterms:modified>
  <cp:category/>
  <cp:version/>
  <cp:contentType/>
  <cp:contentStatus/>
</cp:coreProperties>
</file>