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<sst xmlns="http://schemas.openxmlformats.org/spreadsheetml/2006/main" count="204" uniqueCount="98">
  <si>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02/06/2004       08:28:39</t>
  </si>
  <si>
    <t>LISSNER</t>
  </si>
  <si>
    <t>HCMQAP256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</si>
  <si>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</si>
  <si>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</si>
  <si>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</si>
  <si>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</si>
  <si>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</si>
  <si>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</si>
  <si>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</si>
  <si>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</si>
  <si>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</si>
  <si>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</si>
  <si>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</si>
  <si>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</si>
  <si>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</si>
  <si>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</si>
  <si>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</si>
  <si>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</si>
  <si>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</si>
  <si>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</si>
  <si>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</si>
  <si>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</si>
  <si>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</si>
  <si>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</si>
  <si>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</si>
  <si>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</si>
  <si>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</si>
  <si>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</si>
  <si>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</si>
  <si>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</si>
  <si>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</si>
  <si>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</si>
  <si>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</si>
  <si>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</si>
  <si>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</si>
  <si>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</si>
  <si>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</si>
  <si>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</si>
  <si>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</si>
  <si>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</si>
  <si>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</si>
  <si>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</si>
  <si>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</si>
  <si>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</si>
  <si>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</si>
  <si>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</si>
  <si>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-0.003763*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</si>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</sst>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-0.003772</v>
      </c>
      <c r="D4" s="13">
        <v>-0.003758</v>
      </c>
      <c r="E4" s="13">
        <v>-0.00376</v>
      </c>
      <c r="F4" s="24">
        <v>-0.002089</v>
      </c>
      <c r="G4" s="34">
        <v>-0.011725</v>
      </c>
    </row>
    <row r="5" spans="1:7" ht="12.75" thickBot="1">
      <c r="A5" s="44" t="s">
        <v>13</v>
      </c>
      <c r="B5" s="45">
        <v>8.883994</v>
      </c>
      <c r="C5" s="46">
        <v>4.665407</v>
      </c>
      <c r="D5" s="46">
        <v>-0.188107</v>
      </c>
      <c r="E5" s="46">
        <v>-5.331581</v>
      </c>
      <c r="F5" s="47">
        <v>-8.107217</v>
      </c>
      <c r="G5" s="48">
        <v>5.705359</v>
      </c>
    </row>
    <row r="6" spans="1:7" ht="12.75" thickTop="1">
      <c r="A6" s="6" t="s">
        <v>14</v>
      </c>
      <c r="B6" s="39">
        <v>-55.94058</v>
      </c>
      <c r="C6" s="40">
        <v>51.09345</v>
      </c>
      <c r="D6" s="40">
        <v>26.79499</v>
      </c>
      <c r="E6" s="40">
        <v>8.538211</v>
      </c>
      <c r="F6" s="41">
        <v>-95.38045</v>
      </c>
      <c r="G6" s="42">
        <v>0.001992558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0.9612374</v>
      </c>
      <c r="C8" s="14">
        <v>1.569267</v>
      </c>
      <c r="D8" s="14">
        <v>1.893816</v>
      </c>
      <c r="E8" s="14">
        <v>1.232281</v>
      </c>
      <c r="F8" s="25">
        <v>-3.959867</v>
      </c>
      <c r="G8" s="35">
        <v>0.7399318</v>
      </c>
    </row>
    <row r="9" spans="1:7" ht="12">
      <c r="A9" s="20" t="s">
        <v>17</v>
      </c>
      <c r="B9" s="29">
        <v>-0.2887344</v>
      </c>
      <c r="C9" s="14">
        <v>-0.1493115</v>
      </c>
      <c r="D9" s="14">
        <v>0.4424556</v>
      </c>
      <c r="E9" s="14">
        <v>-0.6556718</v>
      </c>
      <c r="F9" s="25">
        <v>-2.590768</v>
      </c>
      <c r="G9" s="35">
        <v>-0.4750661</v>
      </c>
    </row>
    <row r="10" spans="1:7" ht="12">
      <c r="A10" s="20" t="s">
        <v>18</v>
      </c>
      <c r="B10" s="29">
        <v>0.6716677</v>
      </c>
      <c r="C10" s="14">
        <v>0.1021897</v>
      </c>
      <c r="D10" s="14">
        <v>-0.9756858</v>
      </c>
      <c r="E10" s="14">
        <v>-0.4163264</v>
      </c>
      <c r="F10" s="25">
        <v>-0.07402693</v>
      </c>
      <c r="G10" s="35">
        <v>-0.22286</v>
      </c>
    </row>
    <row r="11" spans="1:7" ht="12">
      <c r="A11" s="21" t="s">
        <v>19</v>
      </c>
      <c r="B11" s="49">
        <v>1.683066</v>
      </c>
      <c r="C11" s="50">
        <v>-2.205575</v>
      </c>
      <c r="D11" s="50">
        <v>0.09606593</v>
      </c>
      <c r="E11" s="50">
        <v>-0.3990547</v>
      </c>
      <c r="F11" s="51">
        <v>12.0829</v>
      </c>
      <c r="G11" s="37">
        <v>1.251923</v>
      </c>
    </row>
    <row r="12" spans="1:7" ht="12">
      <c r="A12" s="20" t="s">
        <v>20</v>
      </c>
      <c r="B12" s="29">
        <v>0.03101538</v>
      </c>
      <c r="C12" s="14">
        <v>-0.1764247</v>
      </c>
      <c r="D12" s="14">
        <v>0.09824306</v>
      </c>
      <c r="E12" s="14">
        <v>-0.2616408</v>
      </c>
      <c r="F12" s="25">
        <v>-0.4291447</v>
      </c>
      <c r="G12" s="35">
        <v>-0.1347132</v>
      </c>
    </row>
    <row r="13" spans="1:7" ht="12">
      <c r="A13" s="20" t="s">
        <v>21</v>
      </c>
      <c r="B13" s="29">
        <v>0.0600447</v>
      </c>
      <c r="C13" s="14">
        <v>0.009778301</v>
      </c>
      <c r="D13" s="14">
        <v>0.151355</v>
      </c>
      <c r="E13" s="14">
        <v>-0.03374365</v>
      </c>
      <c r="F13" s="25">
        <v>-0.08082832</v>
      </c>
      <c r="G13" s="35">
        <v>0.02849944</v>
      </c>
    </row>
    <row r="14" spans="1:7" ht="12">
      <c r="A14" s="20" t="s">
        <v>22</v>
      </c>
      <c r="B14" s="29">
        <v>-0.006479295</v>
      </c>
      <c r="C14" s="14">
        <v>-0.02640406</v>
      </c>
      <c r="D14" s="14">
        <v>-0.1309761</v>
      </c>
      <c r="E14" s="14">
        <v>-0.05780779</v>
      </c>
      <c r="F14" s="25">
        <v>0.2135424</v>
      </c>
      <c r="G14" s="35">
        <v>-0.02416481</v>
      </c>
    </row>
    <row r="15" spans="1:7" ht="12">
      <c r="A15" s="21" t="s">
        <v>23</v>
      </c>
      <c r="B15" s="31">
        <v>-0.2032814</v>
      </c>
      <c r="C15" s="16">
        <v>0.28459</v>
      </c>
      <c r="D15" s="16">
        <v>0.09017975</v>
      </c>
      <c r="E15" s="16">
        <v>0.06103329</v>
      </c>
      <c r="F15" s="27">
        <v>-0.1030878</v>
      </c>
      <c r="G15" s="37">
        <v>0.06188263</v>
      </c>
    </row>
    <row r="16" spans="1:7" ht="12">
      <c r="A16" s="20" t="s">
        <v>24</v>
      </c>
      <c r="B16" s="29">
        <v>-0.004314373</v>
      </c>
      <c r="C16" s="14">
        <v>0.01766218</v>
      </c>
      <c r="D16" s="14">
        <v>0.01096992</v>
      </c>
      <c r="E16" s="14">
        <v>-0.004865217</v>
      </c>
      <c r="F16" s="25">
        <v>-0.03717257</v>
      </c>
      <c r="G16" s="35">
        <v>0.000138565</v>
      </c>
    </row>
    <row r="17" spans="1:7" ht="12">
      <c r="A17" s="20" t="s">
        <v>25</v>
      </c>
      <c r="B17" s="29">
        <v>-0.01294548</v>
      </c>
      <c r="C17" s="14">
        <v>-0.01387763</v>
      </c>
      <c r="D17" s="14">
        <v>-0.02959625</v>
      </c>
      <c r="E17" s="14">
        <v>-0.01424147</v>
      </c>
      <c r="F17" s="25">
        <v>-0.02292612</v>
      </c>
      <c r="G17" s="35">
        <v>-0.0188159</v>
      </c>
    </row>
    <row r="18" spans="1:7" ht="12">
      <c r="A18" s="20" t="s">
        <v>26</v>
      </c>
      <c r="B18" s="29">
        <v>0.01124702</v>
      </c>
      <c r="C18" s="14">
        <v>0.01466667</v>
      </c>
      <c r="D18" s="14">
        <v>0.02191407</v>
      </c>
      <c r="E18" s="14">
        <v>0.03829437</v>
      </c>
      <c r="F18" s="25">
        <v>0.03814664</v>
      </c>
      <c r="G18" s="35">
        <v>0.02473109</v>
      </c>
    </row>
    <row r="19" spans="1:7" ht="12">
      <c r="A19" s="21" t="s">
        <v>27</v>
      </c>
      <c r="B19" s="31">
        <v>-0.2121415</v>
      </c>
      <c r="C19" s="16">
        <v>-0.2258654</v>
      </c>
      <c r="D19" s="16">
        <v>-0.2060892</v>
      </c>
      <c r="E19" s="16">
        <v>-0.2106103</v>
      </c>
      <c r="F19" s="27">
        <v>-0.1684714</v>
      </c>
      <c r="G19" s="37">
        <v>-0.2077963</v>
      </c>
    </row>
    <row r="20" spans="1:7" ht="12.75" thickBot="1">
      <c r="A20" s="44" t="s">
        <v>28</v>
      </c>
      <c r="B20" s="45">
        <v>-0.0002071492</v>
      </c>
      <c r="C20" s="46">
        <v>0.004288438</v>
      </c>
      <c r="D20" s="46">
        <v>0.00102952</v>
      </c>
      <c r="E20" s="46">
        <v>-0.0002877125</v>
      </c>
      <c r="F20" s="47">
        <v>-0.005038234</v>
      </c>
      <c r="G20" s="48">
        <v>0.0005098466</v>
      </c>
    </row>
    <row r="21" spans="1:7" ht="12.75" thickTop="1">
      <c r="A21" s="6" t="s">
        <v>29</v>
      </c>
      <c r="B21" s="39">
        <v>-175.8853</v>
      </c>
      <c r="C21" s="40">
        <v>117.935</v>
      </c>
      <c r="D21" s="40">
        <v>106.2818</v>
      </c>
      <c r="E21" s="40">
        <v>-52.92404</v>
      </c>
      <c r="F21" s="41">
        <v>-118.8046</v>
      </c>
      <c r="G21" s="43">
        <v>0.002590398</v>
      </c>
    </row>
    <row r="22" spans="1:7" ht="12">
      <c r="A22" s="20" t="s">
        <v>30</v>
      </c>
      <c r="B22" s="29">
        <v>177.6986</v>
      </c>
      <c r="C22" s="14">
        <v>93.31085</v>
      </c>
      <c r="D22" s="14">
        <v>-3.762138</v>
      </c>
      <c r="E22" s="14">
        <v>-106.6357</v>
      </c>
      <c r="F22" s="25">
        <v>-162.1585</v>
      </c>
      <c r="G22" s="36">
        <v>0</v>
      </c>
    </row>
    <row r="23" spans="1:7" ht="12">
      <c r="A23" s="20" t="s">
        <v>31</v>
      </c>
      <c r="B23" s="29">
        <v>0.2595465</v>
      </c>
      <c r="C23" s="14">
        <v>0.2270152</v>
      </c>
      <c r="D23" s="14">
        <v>-1.831259</v>
      </c>
      <c r="E23" s="14">
        <v>0.4666094</v>
      </c>
      <c r="F23" s="25">
        <v>3.976854</v>
      </c>
      <c r="G23" s="35">
        <v>0.2955169</v>
      </c>
    </row>
    <row r="24" spans="1:7" ht="12">
      <c r="A24" s="20" t="s">
        <v>32</v>
      </c>
      <c r="B24" s="29">
        <v>0.8504772</v>
      </c>
      <c r="C24" s="14">
        <v>-2.39994</v>
      </c>
      <c r="D24" s="14">
        <v>-2.028393</v>
      </c>
      <c r="E24" s="14">
        <v>-3.920219</v>
      </c>
      <c r="F24" s="25">
        <v>-4.652553</v>
      </c>
      <c r="G24" s="35">
        <v>-2.507795</v>
      </c>
    </row>
    <row r="25" spans="1:7" ht="12">
      <c r="A25" s="20" t="s">
        <v>33</v>
      </c>
      <c r="B25" s="29">
        <v>-0.4981048</v>
      </c>
      <c r="C25" s="14">
        <v>0.8078045</v>
      </c>
      <c r="D25" s="14">
        <v>0.3011541</v>
      </c>
      <c r="E25" s="14">
        <v>0.834465</v>
      </c>
      <c r="F25" s="25">
        <v>-2.594493</v>
      </c>
      <c r="G25" s="35">
        <v>0.04946246</v>
      </c>
    </row>
    <row r="26" spans="1:7" ht="12">
      <c r="A26" s="21" t="s">
        <v>34</v>
      </c>
      <c r="B26" s="31">
        <v>0.7663072</v>
      </c>
      <c r="C26" s="16">
        <v>0.3124905</v>
      </c>
      <c r="D26" s="16">
        <v>0.1979952</v>
      </c>
      <c r="E26" s="16">
        <v>0.4562329</v>
      </c>
      <c r="F26" s="27">
        <v>1.381301</v>
      </c>
      <c r="G26" s="37">
        <v>0.5278369</v>
      </c>
    </row>
    <row r="27" spans="1:7" ht="12">
      <c r="A27" s="20" t="s">
        <v>35</v>
      </c>
      <c r="B27" s="29">
        <v>0.4932278</v>
      </c>
      <c r="C27" s="14">
        <v>0.1550386</v>
      </c>
      <c r="D27" s="14">
        <v>0.3125093</v>
      </c>
      <c r="E27" s="14">
        <v>0.149924</v>
      </c>
      <c r="F27" s="25">
        <v>0.5747047</v>
      </c>
      <c r="G27" s="35">
        <v>0.2965351</v>
      </c>
    </row>
    <row r="28" spans="1:7" ht="12">
      <c r="A28" s="20" t="s">
        <v>36</v>
      </c>
      <c r="B28" s="29">
        <v>0.1832643</v>
      </c>
      <c r="C28" s="14">
        <v>-0.5301874</v>
      </c>
      <c r="D28" s="14">
        <v>-0.4658008</v>
      </c>
      <c r="E28" s="14">
        <v>-0.5848071</v>
      </c>
      <c r="F28" s="25">
        <v>-0.2598005</v>
      </c>
      <c r="G28" s="35">
        <v>-0.38872</v>
      </c>
    </row>
    <row r="29" spans="1:7" ht="12">
      <c r="A29" s="20" t="s">
        <v>37</v>
      </c>
      <c r="B29" s="29">
        <v>0.190962</v>
      </c>
      <c r="C29" s="14">
        <v>0.1924382</v>
      </c>
      <c r="D29" s="14">
        <v>0.2167189</v>
      </c>
      <c r="E29" s="14">
        <v>0.08213465</v>
      </c>
      <c r="F29" s="25">
        <v>-0.003100066</v>
      </c>
      <c r="G29" s="35">
        <v>0.1454174</v>
      </c>
    </row>
    <row r="30" spans="1:7" ht="12">
      <c r="A30" s="21" t="s">
        <v>38</v>
      </c>
      <c r="B30" s="31">
        <v>-0.007526713</v>
      </c>
      <c r="C30" s="16">
        <v>0.1359102</v>
      </c>
      <c r="D30" s="16">
        <v>-0.004847518</v>
      </c>
      <c r="E30" s="16">
        <v>0.0398506</v>
      </c>
      <c r="F30" s="27">
        <v>0.297747</v>
      </c>
      <c r="G30" s="37">
        <v>0.07988833</v>
      </c>
    </row>
    <row r="31" spans="1:7" ht="12">
      <c r="A31" s="20" t="s">
        <v>39</v>
      </c>
      <c r="B31" s="29">
        <v>0.05256304</v>
      </c>
      <c r="C31" s="14">
        <v>0.02665781</v>
      </c>
      <c r="D31" s="14">
        <v>0.03930834</v>
      </c>
      <c r="E31" s="14">
        <v>0.03484883</v>
      </c>
      <c r="F31" s="25">
        <v>0.02886075</v>
      </c>
      <c r="G31" s="35">
        <v>0.0357025</v>
      </c>
    </row>
    <row r="32" spans="1:7" ht="12">
      <c r="A32" s="20" t="s">
        <v>40</v>
      </c>
      <c r="B32" s="29">
        <v>0.04331451</v>
      </c>
      <c r="C32" s="14">
        <v>-0.07595865</v>
      </c>
      <c r="D32" s="14">
        <v>-0.05838336</v>
      </c>
      <c r="E32" s="14">
        <v>-0.04854042</v>
      </c>
      <c r="F32" s="25">
        <v>-0.0003283631</v>
      </c>
      <c r="G32" s="35">
        <v>-0.03781863</v>
      </c>
    </row>
    <row r="33" spans="1:7" ht="12">
      <c r="A33" s="20" t="s">
        <v>41</v>
      </c>
      <c r="B33" s="29">
        <v>0.1389719</v>
      </c>
      <c r="C33" s="14">
        <v>0.03560955</v>
      </c>
      <c r="D33" s="14">
        <v>0.04124547</v>
      </c>
      <c r="E33" s="14">
        <v>0.07364215</v>
      </c>
      <c r="F33" s="25">
        <v>0.0650601</v>
      </c>
      <c r="G33" s="35">
        <v>0.06496838</v>
      </c>
    </row>
    <row r="34" spans="1:7" ht="12">
      <c r="A34" s="21" t="s">
        <v>42</v>
      </c>
      <c r="B34" s="31">
        <v>-0.04863425</v>
      </c>
      <c r="C34" s="16">
        <v>-0.02186929</v>
      </c>
      <c r="D34" s="16">
        <v>-0.006282585</v>
      </c>
      <c r="E34" s="16">
        <v>0.0131642</v>
      </c>
      <c r="F34" s="27">
        <v>-0.004076662</v>
      </c>
      <c r="G34" s="37">
        <v>-0.01119225</v>
      </c>
    </row>
    <row r="35" spans="1:7" ht="12.75" thickBot="1">
      <c r="A35" s="22" t="s">
        <v>43</v>
      </c>
      <c r="B35" s="32">
        <v>-0.0009472795</v>
      </c>
      <c r="C35" s="17">
        <v>0.0001256165</v>
      </c>
      <c r="D35" s="17">
        <v>0.004710893</v>
      </c>
      <c r="E35" s="17">
        <v>0.005595088</v>
      </c>
      <c r="F35" s="28">
        <v>0.004212159</v>
      </c>
      <c r="G35" s="38">
        <v>0.002933806</v>
      </c>
    </row>
    <row r="36" spans="1:7" ht="12">
      <c r="A36" s="4" t="s">
        <v>44</v>
      </c>
      <c r="B36" s="3">
        <v>21.77734</v>
      </c>
      <c r="C36" s="3">
        <v>21.78345</v>
      </c>
      <c r="D36" s="3">
        <v>21.79565</v>
      </c>
      <c r="E36" s="3">
        <v>21.79871</v>
      </c>
      <c r="F36" s="3">
        <v>21.81397</v>
      </c>
      <c r="G36" s="3"/>
    </row>
    <row r="37" spans="1:6" ht="12">
      <c r="A37" s="4" t="s">
        <v>45</v>
      </c>
      <c r="B37" s="2">
        <v>-0.3056844</v>
      </c>
      <c r="C37" s="2">
        <v>-0.2848307</v>
      </c>
      <c r="D37" s="2">
        <v>-0.2756755</v>
      </c>
      <c r="E37" s="2">
        <v>-0.2726237</v>
      </c>
      <c r="F37" s="2">
        <v>-0.2695719</v>
      </c>
    </row>
    <row r="38" spans="1:7" ht="12">
      <c r="A38" s="4" t="s">
        <v>53</v>
      </c>
      <c r="B38" s="2">
        <v>0.0001003806</v>
      </c>
      <c r="C38" s="2">
        <v>-8.872193E-05</v>
      </c>
      <c r="D38" s="2">
        <v>-4.54835E-05</v>
      </c>
      <c r="E38" s="2">
        <v>-1.547261E-05</v>
      </c>
      <c r="F38" s="2">
        <v>0.0001588299</v>
      </c>
      <c r="G38" s="2">
        <v>0.0002591891</v>
      </c>
    </row>
    <row r="39" spans="1:7" ht="12.75" thickBot="1">
      <c r="A39" s="4" t="s">
        <v>54</v>
      </c>
      <c r="B39" s="2">
        <v>0.0002972212</v>
      </c>
      <c r="C39" s="2">
        <v>-0.0001996616</v>
      </c>
      <c r="D39" s="2">
        <v>-0.0001806961</v>
      </c>
      <c r="E39" s="2">
        <v>8.980588E-05</v>
      </c>
      <c r="F39" s="2">
        <v>0.0002045434</v>
      </c>
      <c r="G39" s="2">
        <v>0.0006106158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3.115844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0.003772</v>
      </c>
      <c r="D4">
        <v>0.003758</v>
      </c>
      <c r="E4">
        <v>0.00376</v>
      </c>
      <c r="F4">
        <v>0.002089</v>
      </c>
      <c r="G4">
        <v>0.011725</v>
      </c>
    </row>
    <row r="5" spans="1:7" ht="12.75">
      <c r="A5" t="s">
        <v>13</v>
      </c>
      <c r="B5">
        <v>8.883994</v>
      </c>
      <c r="C5">
        <v>4.665407</v>
      </c>
      <c r="D5">
        <v>-0.188107</v>
      </c>
      <c r="E5">
        <v>-5.331581</v>
      </c>
      <c r="F5">
        <v>-8.107217</v>
      </c>
      <c r="G5">
        <v>5.705359</v>
      </c>
    </row>
    <row r="6" spans="1:7" ht="12.75">
      <c r="A6" t="s">
        <v>14</v>
      </c>
      <c r="B6" s="52">
        <v>-55.94058</v>
      </c>
      <c r="C6" s="52">
        <v>51.09345</v>
      </c>
      <c r="D6" s="52">
        <v>26.79499</v>
      </c>
      <c r="E6" s="52">
        <v>8.538211</v>
      </c>
      <c r="F6" s="52">
        <v>-95.38045</v>
      </c>
      <c r="G6" s="52">
        <v>0.001992558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0.9612374</v>
      </c>
      <c r="C8" s="52">
        <v>1.569267</v>
      </c>
      <c r="D8" s="52">
        <v>1.893816</v>
      </c>
      <c r="E8" s="52">
        <v>1.232281</v>
      </c>
      <c r="F8" s="52">
        <v>-3.959867</v>
      </c>
      <c r="G8" s="52">
        <v>0.7399318</v>
      </c>
    </row>
    <row r="9" spans="1:7" ht="12.75">
      <c r="A9" t="s">
        <v>17</v>
      </c>
      <c r="B9" s="52">
        <v>-0.2887344</v>
      </c>
      <c r="C9" s="52">
        <v>-0.1493115</v>
      </c>
      <c r="D9" s="52">
        <v>0.4424556</v>
      </c>
      <c r="E9" s="52">
        <v>-0.6556718</v>
      </c>
      <c r="F9" s="52">
        <v>-2.590768</v>
      </c>
      <c r="G9" s="52">
        <v>-0.4750661</v>
      </c>
    </row>
    <row r="10" spans="1:7" ht="12.75">
      <c r="A10" t="s">
        <v>18</v>
      </c>
      <c r="B10" s="52">
        <v>0.6716677</v>
      </c>
      <c r="C10" s="52">
        <v>0.1021897</v>
      </c>
      <c r="D10" s="52">
        <v>-0.9756858</v>
      </c>
      <c r="E10" s="52">
        <v>-0.4163264</v>
      </c>
      <c r="F10" s="52">
        <v>-0.07402693</v>
      </c>
      <c r="G10" s="52">
        <v>-0.22286</v>
      </c>
    </row>
    <row r="11" spans="1:7" ht="12.75">
      <c r="A11" t="s">
        <v>19</v>
      </c>
      <c r="B11" s="52">
        <v>1.683066</v>
      </c>
      <c r="C11" s="52">
        <v>-2.205575</v>
      </c>
      <c r="D11" s="52">
        <v>0.09606593</v>
      </c>
      <c r="E11" s="52">
        <v>-0.3990547</v>
      </c>
      <c r="F11" s="52">
        <v>12.0829</v>
      </c>
      <c r="G11" s="52">
        <v>1.251923</v>
      </c>
    </row>
    <row r="12" spans="1:7" ht="12.75">
      <c r="A12" t="s">
        <v>20</v>
      </c>
      <c r="B12" s="52">
        <v>0.03101538</v>
      </c>
      <c r="C12" s="52">
        <v>-0.1764247</v>
      </c>
      <c r="D12" s="52">
        <v>0.09824306</v>
      </c>
      <c r="E12" s="52">
        <v>-0.2616408</v>
      </c>
      <c r="F12" s="52">
        <v>-0.4291447</v>
      </c>
      <c r="G12" s="52">
        <v>-0.1347132</v>
      </c>
    </row>
    <row r="13" spans="1:7" ht="12.75">
      <c r="A13" t="s">
        <v>21</v>
      </c>
      <c r="B13" s="52">
        <v>0.0600447</v>
      </c>
      <c r="C13" s="52">
        <v>0.009778301</v>
      </c>
      <c r="D13" s="52">
        <v>0.151355</v>
      </c>
      <c r="E13" s="52">
        <v>-0.03374365</v>
      </c>
      <c r="F13" s="52">
        <v>-0.08082832</v>
      </c>
      <c r="G13" s="52">
        <v>0.02849944</v>
      </c>
    </row>
    <row r="14" spans="1:7" ht="12.75">
      <c r="A14" t="s">
        <v>22</v>
      </c>
      <c r="B14" s="52">
        <v>-0.006479295</v>
      </c>
      <c r="C14" s="52">
        <v>-0.02640406</v>
      </c>
      <c r="D14" s="52">
        <v>-0.1309761</v>
      </c>
      <c r="E14" s="52">
        <v>-0.05780779</v>
      </c>
      <c r="F14" s="52">
        <v>0.2135424</v>
      </c>
      <c r="G14" s="52">
        <v>-0.02416481</v>
      </c>
    </row>
    <row r="15" spans="1:7" ht="12.75">
      <c r="A15" t="s">
        <v>23</v>
      </c>
      <c r="B15" s="52">
        <v>-0.2032814</v>
      </c>
      <c r="C15" s="52">
        <v>0.28459</v>
      </c>
      <c r="D15" s="52">
        <v>0.09017975</v>
      </c>
      <c r="E15" s="52">
        <v>0.06103329</v>
      </c>
      <c r="F15" s="52">
        <v>-0.1030878</v>
      </c>
      <c r="G15" s="52">
        <v>0.06188263</v>
      </c>
    </row>
    <row r="16" spans="1:7" ht="12.75">
      <c r="A16" t="s">
        <v>24</v>
      </c>
      <c r="B16" s="52">
        <v>-0.004314373</v>
      </c>
      <c r="C16" s="52">
        <v>0.01766218</v>
      </c>
      <c r="D16" s="52">
        <v>0.01096992</v>
      </c>
      <c r="E16" s="52">
        <v>-0.004865217</v>
      </c>
      <c r="F16" s="52">
        <v>-0.03717257</v>
      </c>
      <c r="G16" s="52">
        <v>0.000138565</v>
      </c>
    </row>
    <row r="17" spans="1:7" ht="12.75">
      <c r="A17" t="s">
        <v>25</v>
      </c>
      <c r="B17" s="52">
        <v>-0.01294548</v>
      </c>
      <c r="C17" s="52">
        <v>-0.01387763</v>
      </c>
      <c r="D17" s="52">
        <v>-0.02959625</v>
      </c>
      <c r="E17" s="52">
        <v>-0.01424147</v>
      </c>
      <c r="F17" s="52">
        <v>-0.02292612</v>
      </c>
      <c r="G17" s="52">
        <v>-0.0188159</v>
      </c>
    </row>
    <row r="18" spans="1:7" ht="12.75">
      <c r="A18" t="s">
        <v>26</v>
      </c>
      <c r="B18" s="52">
        <v>0.01124702</v>
      </c>
      <c r="C18" s="52">
        <v>0.01466667</v>
      </c>
      <c r="D18" s="52">
        <v>0.02191407</v>
      </c>
      <c r="E18" s="52">
        <v>0.03829437</v>
      </c>
      <c r="F18" s="52">
        <v>0.03814664</v>
      </c>
      <c r="G18" s="52">
        <v>0.02473109</v>
      </c>
    </row>
    <row r="19" spans="1:7" ht="12.75">
      <c r="A19" t="s">
        <v>27</v>
      </c>
      <c r="B19" s="52">
        <v>-0.2121415</v>
      </c>
      <c r="C19" s="52">
        <v>-0.2258654</v>
      </c>
      <c r="D19" s="52">
        <v>-0.2060892</v>
      </c>
      <c r="E19" s="52">
        <v>-0.2106103</v>
      </c>
      <c r="F19" s="52">
        <v>-0.1684714</v>
      </c>
      <c r="G19" s="52">
        <v>-0.2077963</v>
      </c>
    </row>
    <row r="20" spans="1:7" ht="12.75">
      <c r="A20" t="s">
        <v>28</v>
      </c>
      <c r="B20" s="52">
        <v>-0.0002071492</v>
      </c>
      <c r="C20" s="52">
        <v>0.004288438</v>
      </c>
      <c r="D20" s="52">
        <v>0.00102952</v>
      </c>
      <c r="E20" s="52">
        <v>-0.0002877125</v>
      </c>
      <c r="F20" s="52">
        <v>-0.005038234</v>
      </c>
      <c r="G20" s="52">
        <v>0.0005098466</v>
      </c>
    </row>
    <row r="21" spans="1:7" ht="12.75">
      <c r="A21" t="s">
        <v>29</v>
      </c>
      <c r="B21" s="52">
        <v>-175.8853</v>
      </c>
      <c r="C21" s="52">
        <v>117.935</v>
      </c>
      <c r="D21" s="52">
        <v>106.2818</v>
      </c>
      <c r="E21" s="52">
        <v>-52.92404</v>
      </c>
      <c r="F21" s="52">
        <v>-118.8046</v>
      </c>
      <c r="G21" s="52">
        <v>0.002590398</v>
      </c>
    </row>
    <row r="22" spans="1:7" ht="12.75">
      <c r="A22" t="s">
        <v>30</v>
      </c>
      <c r="B22" s="52">
        <v>177.6986</v>
      </c>
      <c r="C22" s="52">
        <v>93.31085</v>
      </c>
      <c r="D22" s="52">
        <v>-3.762138</v>
      </c>
      <c r="E22" s="52">
        <v>-106.6357</v>
      </c>
      <c r="F22" s="52">
        <v>-162.1585</v>
      </c>
      <c r="G22" s="52">
        <v>0</v>
      </c>
    </row>
    <row r="23" spans="1:7" ht="12.75">
      <c r="A23" t="s">
        <v>31</v>
      </c>
      <c r="B23" s="52">
        <v>0.2595465</v>
      </c>
      <c r="C23" s="52">
        <v>0.2270152</v>
      </c>
      <c r="D23" s="52">
        <v>-1.831259</v>
      </c>
      <c r="E23" s="52">
        <v>0.4666094</v>
      </c>
      <c r="F23" s="52">
        <v>3.976854</v>
      </c>
      <c r="G23" s="52">
        <v>0.2955169</v>
      </c>
    </row>
    <row r="24" spans="1:7" ht="12.75">
      <c r="A24" t="s">
        <v>32</v>
      </c>
      <c r="B24" s="52">
        <v>0.8504772</v>
      </c>
      <c r="C24" s="52">
        <v>-2.39994</v>
      </c>
      <c r="D24" s="52">
        <v>-2.028393</v>
      </c>
      <c r="E24" s="52">
        <v>-3.920219</v>
      </c>
      <c r="F24" s="52">
        <v>-4.652553</v>
      </c>
      <c r="G24" s="52">
        <v>-2.507795</v>
      </c>
    </row>
    <row r="25" spans="1:7" ht="12.75">
      <c r="A25" t="s">
        <v>33</v>
      </c>
      <c r="B25" s="52">
        <v>-0.4981048</v>
      </c>
      <c r="C25" s="52">
        <v>0.8078045</v>
      </c>
      <c r="D25" s="52">
        <v>0.3011541</v>
      </c>
      <c r="E25" s="52">
        <v>0.834465</v>
      </c>
      <c r="F25" s="52">
        <v>-2.594493</v>
      </c>
      <c r="G25" s="52">
        <v>0.04946246</v>
      </c>
    </row>
    <row r="26" spans="1:7" ht="12.75">
      <c r="A26" t="s">
        <v>34</v>
      </c>
      <c r="B26" s="52">
        <v>0.7663072</v>
      </c>
      <c r="C26" s="52">
        <v>0.3124905</v>
      </c>
      <c r="D26" s="52">
        <v>0.1979952</v>
      </c>
      <c r="E26" s="52">
        <v>0.4562329</v>
      </c>
      <c r="F26" s="52">
        <v>1.381301</v>
      </c>
      <c r="G26" s="52">
        <v>0.5278369</v>
      </c>
    </row>
    <row r="27" spans="1:7" ht="12.75">
      <c r="A27" t="s">
        <v>35</v>
      </c>
      <c r="B27" s="52">
        <v>0.4932278</v>
      </c>
      <c r="C27" s="52">
        <v>0.1550386</v>
      </c>
      <c r="D27" s="52">
        <v>0.3125093</v>
      </c>
      <c r="E27" s="52">
        <v>0.149924</v>
      </c>
      <c r="F27" s="52">
        <v>0.5747047</v>
      </c>
      <c r="G27" s="52">
        <v>0.2965351</v>
      </c>
    </row>
    <row r="28" spans="1:7" ht="12.75">
      <c r="A28" t="s">
        <v>36</v>
      </c>
      <c r="B28" s="52">
        <v>0.1832643</v>
      </c>
      <c r="C28" s="52">
        <v>-0.5301874</v>
      </c>
      <c r="D28" s="52">
        <v>-0.4658008</v>
      </c>
      <c r="E28" s="52">
        <v>-0.5848071</v>
      </c>
      <c r="F28" s="52">
        <v>-0.2598005</v>
      </c>
      <c r="G28" s="52">
        <v>-0.38872</v>
      </c>
    </row>
    <row r="29" spans="1:7" ht="12.75">
      <c r="A29" t="s">
        <v>37</v>
      </c>
      <c r="B29" s="52">
        <v>0.190962</v>
      </c>
      <c r="C29" s="52">
        <v>0.1924382</v>
      </c>
      <c r="D29" s="52">
        <v>0.2167189</v>
      </c>
      <c r="E29" s="52">
        <v>0.08213465</v>
      </c>
      <c r="F29" s="52">
        <v>-0.003100066</v>
      </c>
      <c r="G29" s="52">
        <v>0.1454174</v>
      </c>
    </row>
    <row r="30" spans="1:7" ht="12.75">
      <c r="A30" t="s">
        <v>38</v>
      </c>
      <c r="B30" s="52">
        <v>-0.007526713</v>
      </c>
      <c r="C30" s="52">
        <v>0.1359102</v>
      </c>
      <c r="D30" s="52">
        <v>-0.004847518</v>
      </c>
      <c r="E30" s="52">
        <v>0.0398506</v>
      </c>
      <c r="F30" s="52">
        <v>0.297747</v>
      </c>
      <c r="G30" s="52">
        <v>0.07988833</v>
      </c>
    </row>
    <row r="31" spans="1:7" ht="12.75">
      <c r="A31" t="s">
        <v>39</v>
      </c>
      <c r="B31" s="52">
        <v>0.05256304</v>
      </c>
      <c r="C31" s="52">
        <v>0.02665781</v>
      </c>
      <c r="D31" s="52">
        <v>0.03930834</v>
      </c>
      <c r="E31" s="52">
        <v>0.03484883</v>
      </c>
      <c r="F31" s="52">
        <v>0.02886075</v>
      </c>
      <c r="G31" s="52">
        <v>0.0357025</v>
      </c>
    </row>
    <row r="32" spans="1:7" ht="12.75">
      <c r="A32" t="s">
        <v>40</v>
      </c>
      <c r="B32" s="52">
        <v>0.04331451</v>
      </c>
      <c r="C32" s="52">
        <v>-0.07595865</v>
      </c>
      <c r="D32" s="52">
        <v>-0.05838336</v>
      </c>
      <c r="E32" s="52">
        <v>-0.04854042</v>
      </c>
      <c r="F32" s="52">
        <v>-0.0003283631</v>
      </c>
      <c r="G32" s="52">
        <v>-0.03781863</v>
      </c>
    </row>
    <row r="33" spans="1:7" ht="12.75">
      <c r="A33" t="s">
        <v>41</v>
      </c>
      <c r="B33" s="52">
        <v>0.1389719</v>
      </c>
      <c r="C33" s="52">
        <v>0.03560955</v>
      </c>
      <c r="D33" s="52">
        <v>0.04124547</v>
      </c>
      <c r="E33" s="52">
        <v>0.07364215</v>
      </c>
      <c r="F33" s="52">
        <v>0.0650601</v>
      </c>
      <c r="G33" s="52">
        <v>0.06496838</v>
      </c>
    </row>
    <row r="34" spans="1:7" ht="12.75">
      <c r="A34" t="s">
        <v>42</v>
      </c>
      <c r="B34" s="52">
        <v>-0.04863425</v>
      </c>
      <c r="C34" s="52">
        <v>-0.02186929</v>
      </c>
      <c r="D34" s="52">
        <v>-0.006282585</v>
      </c>
      <c r="E34" s="52">
        <v>0.0131642</v>
      </c>
      <c r="F34" s="52">
        <v>-0.004076662</v>
      </c>
      <c r="G34" s="52">
        <v>-0.01119225</v>
      </c>
    </row>
    <row r="35" spans="1:7" ht="12.75">
      <c r="A35" t="s">
        <v>43</v>
      </c>
      <c r="B35" s="52">
        <v>-0.0009472795</v>
      </c>
      <c r="C35" s="52">
        <v>0.0001256165</v>
      </c>
      <c r="D35" s="52">
        <v>0.004710893</v>
      </c>
      <c r="E35" s="52">
        <v>0.005595088</v>
      </c>
      <c r="F35" s="52">
        <v>0.004212159</v>
      </c>
      <c r="G35" s="52">
        <v>0.002933806</v>
      </c>
    </row>
    <row r="36" spans="1:6" ht="12.75">
      <c r="A36" t="s">
        <v>44</v>
      </c>
      <c r="B36" s="52">
        <v>21.77734</v>
      </c>
      <c r="C36" s="52">
        <v>21.78345</v>
      </c>
      <c r="D36" s="52">
        <v>21.79565</v>
      </c>
      <c r="E36" s="52">
        <v>21.79871</v>
      </c>
      <c r="F36" s="52">
        <v>21.81397</v>
      </c>
    </row>
    <row r="37" spans="1:6" ht="12.75">
      <c r="A37" t="s">
        <v>45</v>
      </c>
      <c r="B37" s="52">
        <v>-0.3056844</v>
      </c>
      <c r="C37" s="52">
        <v>-0.2848307</v>
      </c>
      <c r="D37" s="52">
        <v>-0.2756755</v>
      </c>
      <c r="E37" s="52">
        <v>-0.2726237</v>
      </c>
      <c r="F37" s="52">
        <v>-0.2695719</v>
      </c>
    </row>
    <row r="38" spans="1:7" ht="12.75">
      <c r="A38" t="s">
        <v>55</v>
      </c>
      <c r="B38" s="52">
        <v>0.0001003806</v>
      </c>
      <c r="C38" s="52">
        <v>-8.872193E-05</v>
      </c>
      <c r="D38" s="52">
        <v>-4.54835E-05</v>
      </c>
      <c r="E38" s="52">
        <v>-1.547261E-05</v>
      </c>
      <c r="F38" s="52">
        <v>0.0001588299</v>
      </c>
      <c r="G38" s="52">
        <v>0.0002591891</v>
      </c>
    </row>
    <row r="39" spans="1:7" ht="12.75">
      <c r="A39" t="s">
        <v>56</v>
      </c>
      <c r="B39" s="52">
        <v>0.0002972212</v>
      </c>
      <c r="C39" s="52">
        <v>-0.0001996616</v>
      </c>
      <c r="D39" s="52">
        <v>-0.0001806961</v>
      </c>
      <c r="E39" s="52">
        <v>8.980588E-05</v>
      </c>
      <c r="F39" s="52">
        <v>0.0002045434</v>
      </c>
      <c r="G39" s="52">
        <v>0.0006106158</v>
      </c>
    </row>
    <row r="40" spans="2:5" ht="12.75">
      <c r="B40" t="s">
        <v>46</v>
      </c>
      <c r="C40" t="s">
        <v>47</v>
      </c>
      <c r="D40" t="s">
        <v>48</v>
      </c>
      <c r="E40">
        <v>3.115844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0.0001003805662039563</v>
      </c>
      <c r="C50">
        <f>-0.017/(C7*C7+C22*C22)*(C21*C22+C6*C7)</f>
        <v>-8.872192462378573E-05</v>
      </c>
      <c r="D50">
        <f>-0.017/(D7*D7+D22*D22)*(D21*D22+D6*D7)</f>
        <v>-4.5483502606666496E-05</v>
      </c>
      <c r="E50">
        <f>-0.017/(E7*E7+E22*E22)*(E21*E22+E6*E7)</f>
        <v>-1.5472609931710936E-05</v>
      </c>
      <c r="F50">
        <f>-0.017/(F7*F7+F22*F22)*(F21*F22+F6*F7)</f>
        <v>0.0001588299201963778</v>
      </c>
      <c r="G50">
        <f>(B50*B$4+C50*C$4+D50*D$4+E50*E$4+F50*F$4)/SUM(B$4:F$4)</f>
        <v>-3.394573154210575E-07</v>
      </c>
    </row>
    <row r="51" spans="1:7" ht="12.75">
      <c r="A51" t="s">
        <v>59</v>
      </c>
      <c r="B51">
        <f>-0.017/(B7*B7+B22*B22)*(B21*B7-B6*B22)</f>
        <v>0.000297221261391835</v>
      </c>
      <c r="C51">
        <f>-0.017/(C7*C7+C22*C22)*(C21*C7-C6*C22)</f>
        <v>-0.00019966162817997186</v>
      </c>
      <c r="D51">
        <f>-0.017/(D7*D7+D22*D22)*(D21*D7-D6*D22)</f>
        <v>-0.00018069617152135294</v>
      </c>
      <c r="E51">
        <f>-0.017/(E7*E7+E22*E22)*(E21*E7-E6*E22)</f>
        <v>8.980587474091052E-05</v>
      </c>
      <c r="F51">
        <f>-0.017/(F7*F7+F22*F22)*(F21*F7-F6*F22)</f>
        <v>0.00020454338216141643</v>
      </c>
      <c r="G51">
        <f>(B51*B$4+C51*C$4+D51*D$4+E51*E$4+F51*F$4)/SUM(B$4:F$4)</f>
        <v>2.4985281778395555E-07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10000.002276096042</v>
      </c>
      <c r="C62">
        <f>C7+(2/0.017)*(C8*C50-C23*C51)</f>
        <v>9999.988952686585</v>
      </c>
      <c r="D62">
        <f>D7+(2/0.017)*(D8*D50-D23*D51)</f>
        <v>9999.950936602901</v>
      </c>
      <c r="E62">
        <f>E7+(2/0.017)*(E8*E50-E23*E51)</f>
        <v>9999.992826956639</v>
      </c>
      <c r="F62">
        <f>F7+(2/0.017)*(F8*F50-F23*F51)</f>
        <v>9999.830307702692</v>
      </c>
    </row>
    <row r="63" spans="1:6" ht="12.75">
      <c r="A63" t="s">
        <v>67</v>
      </c>
      <c r="B63">
        <f>B8+(3/0.017)*(B9*B50-B24*B51)</f>
        <v>0.9115144772840784</v>
      </c>
      <c r="C63">
        <f>C8+(3/0.017)*(C9*C50-C24*C51)</f>
        <v>1.4870442839495688</v>
      </c>
      <c r="D63">
        <f>D8+(3/0.017)*(D9*D50-D24*D51)</f>
        <v>1.825584127080592</v>
      </c>
      <c r="E63">
        <f>E8+(3/0.017)*(E9*E50-E24*E51)</f>
        <v>1.296199291260393</v>
      </c>
      <c r="F63">
        <f>F8+(3/0.017)*(F9*F50-F24*F51)</f>
        <v>-3.864545096773309</v>
      </c>
    </row>
    <row r="64" spans="1:6" ht="12.75">
      <c r="A64" t="s">
        <v>68</v>
      </c>
      <c r="B64">
        <f>B9+(4/0.017)*(B10*B50-B25*B51)</f>
        <v>-0.2380356421204149</v>
      </c>
      <c r="C64">
        <f>C9+(4/0.017)*(C10*C50-C25*C51)</f>
        <v>-0.11349477179755747</v>
      </c>
      <c r="D64">
        <f>D9+(4/0.017)*(D10*D50-D25*D51)</f>
        <v>0.46570148247895204</v>
      </c>
      <c r="E64">
        <f>E9+(4/0.017)*(E10*E50-E25*E51)</f>
        <v>-0.6717890242998119</v>
      </c>
      <c r="F64">
        <f>F9+(4/0.017)*(F10*F50-F25*F51)</f>
        <v>-2.4686671336870973</v>
      </c>
    </row>
    <row r="65" spans="1:6" ht="12.75">
      <c r="A65" t="s">
        <v>69</v>
      </c>
      <c r="B65">
        <f>B10+(5/0.017)*(B11*B50-B26*B51)</f>
        <v>0.6543689721885243</v>
      </c>
      <c r="C65">
        <f>C10+(5/0.017)*(C11*C50-C26*C51)</f>
        <v>0.17809417674202344</v>
      </c>
      <c r="D65">
        <f>D10+(5/0.017)*(D11*D50-D26*D51)</f>
        <v>-0.9664482824582242</v>
      </c>
      <c r="E65">
        <f>E10+(5/0.017)*(E11*E50-E26*E51)</f>
        <v>-0.42656109910457835</v>
      </c>
      <c r="F65">
        <f>F10+(5/0.017)*(F11*F50-F26*F51)</f>
        <v>0.4073230889464314</v>
      </c>
    </row>
    <row r="66" spans="1:6" ht="12.75">
      <c r="A66" t="s">
        <v>70</v>
      </c>
      <c r="B66">
        <f>B11+(6/0.017)*(B12*B50-B27*B51)</f>
        <v>1.632424430306792</v>
      </c>
      <c r="C66">
        <f>C11+(6/0.017)*(C12*C50-C27*C51)</f>
        <v>-2.1891251182675586</v>
      </c>
      <c r="D66">
        <f>D11+(6/0.017)*(D12*D50-D27*D51)</f>
        <v>0.11441915197619566</v>
      </c>
      <c r="E66">
        <f>E11+(6/0.017)*(E12*E50-E27*E51)</f>
        <v>-0.402377919973189</v>
      </c>
      <c r="F66">
        <f>F11+(6/0.017)*(F12*F50-F27*F51)</f>
        <v>12.017354213575615</v>
      </c>
    </row>
    <row r="67" spans="1:6" ht="12.75">
      <c r="A67" t="s">
        <v>71</v>
      </c>
      <c r="B67">
        <f>B12+(7/0.017)*(B13*B50-B28*B51)</f>
        <v>0.011068375410952073</v>
      </c>
      <c r="C67">
        <f>C12+(7/0.017)*(C13*C50-C28*C51)</f>
        <v>-0.220370547321261</v>
      </c>
      <c r="D67">
        <f>D12+(7/0.017)*(D13*D50-D28*D51)</f>
        <v>0.06075082249880541</v>
      </c>
      <c r="E67">
        <f>E12+(7/0.017)*(E13*E50-E28*E51)</f>
        <v>-0.2398002994982223</v>
      </c>
      <c r="F67">
        <f>F12+(7/0.017)*(F13*F50-F28*F51)</f>
        <v>-0.4125495458003448</v>
      </c>
    </row>
    <row r="68" spans="1:6" ht="12.75">
      <c r="A68" t="s">
        <v>72</v>
      </c>
      <c r="B68">
        <f>B13+(8/0.017)*(B14*B50-B29*B51)</f>
        <v>0.03302900032065409</v>
      </c>
      <c r="C68">
        <f>C13+(8/0.017)*(C14*C50-C29*C51)</f>
        <v>0.028961897873931754</v>
      </c>
      <c r="D68">
        <f>D13+(8/0.017)*(D14*D50-D29*D51)</f>
        <v>0.17258677755862584</v>
      </c>
      <c r="E68">
        <f>E13+(8/0.017)*(E14*E50-E29*E51)</f>
        <v>-0.03679387903722554</v>
      </c>
      <c r="F68">
        <f>F13+(8/0.017)*(F14*F50-F29*F51)</f>
        <v>-0.06456901631289101</v>
      </c>
    </row>
    <row r="69" spans="1:6" ht="12.75">
      <c r="A69" t="s">
        <v>73</v>
      </c>
      <c r="B69">
        <f>B14+(9/0.017)*(B15*B50-B30*B51)</f>
        <v>-0.01609786124050867</v>
      </c>
      <c r="C69">
        <f>C14+(9/0.017)*(C15*C50-C30*C51)</f>
        <v>-0.025405229787868126</v>
      </c>
      <c r="D69">
        <f>D14+(9/0.017)*(D15*D50-D30*D51)</f>
        <v>-0.13361130997315115</v>
      </c>
      <c r="E69">
        <f>E14+(9/0.017)*(E15*E50-E30*E51)</f>
        <v>-0.06020240532521894</v>
      </c>
      <c r="F69">
        <f>F14+(9/0.017)*(F15*F50-F30*F51)</f>
        <v>0.17263178534701654</v>
      </c>
    </row>
    <row r="70" spans="1:6" ht="12.75">
      <c r="A70" t="s">
        <v>74</v>
      </c>
      <c r="B70">
        <f>B15+(10/0.017)*(B16*B50-B31*B51)</f>
        <v>-0.21272606603290856</v>
      </c>
      <c r="C70">
        <f>C15+(10/0.017)*(C16*C50-C31*C51)</f>
        <v>0.2867991289092121</v>
      </c>
      <c r="D70">
        <f>D15+(10/0.017)*(D16*D50-D31*D51)</f>
        <v>0.09406440656584984</v>
      </c>
      <c r="E70">
        <f>E15+(10/0.017)*(E16*E50-E31*E51)</f>
        <v>0.059236612319427555</v>
      </c>
      <c r="F70">
        <f>F15+(10/0.017)*(F16*F50-F31*F51)</f>
        <v>-0.11003332455488786</v>
      </c>
    </row>
    <row r="71" spans="1:6" ht="12.75">
      <c r="A71" t="s">
        <v>75</v>
      </c>
      <c r="B71">
        <f>B16+(11/0.017)*(B17*B50-B32*B51)</f>
        <v>-0.013485440471791982</v>
      </c>
      <c r="C71">
        <f>C16+(11/0.017)*(C17*C50-C32*C51)</f>
        <v>0.00864555914141799</v>
      </c>
      <c r="D71">
        <f>D16+(11/0.017)*(D17*D50-D32*D51)</f>
        <v>0.005014708605656836</v>
      </c>
      <c r="E71">
        <f>E16+(11/0.017)*(E17*E50-E32*E51)</f>
        <v>-0.0019019673838759489</v>
      </c>
      <c r="F71">
        <f>F16+(11/0.017)*(F17*F50-F32*F51)</f>
        <v>-0.0394852807306222</v>
      </c>
    </row>
    <row r="72" spans="1:6" ht="12.75">
      <c r="A72" t="s">
        <v>76</v>
      </c>
      <c r="B72">
        <f>B17+(12/0.017)*(B18*B50-B33*B51)</f>
        <v>-0.04130530671551487</v>
      </c>
      <c r="C72">
        <f>C17+(12/0.017)*(C18*C50-C33*C51)</f>
        <v>-0.009777437853034698</v>
      </c>
      <c r="D72">
        <f>D17+(12/0.017)*(D18*D50-D33*D51)</f>
        <v>-0.025038953627083898</v>
      </c>
      <c r="E72">
        <f>E17+(12/0.017)*(E18*E50-E33*E51)</f>
        <v>-0.019328066386923734</v>
      </c>
      <c r="F72">
        <f>F17+(12/0.017)*(F18*F50-F33*F51)</f>
        <v>-0.02804290948997648</v>
      </c>
    </row>
    <row r="73" spans="1:6" ht="12.75">
      <c r="A73" t="s">
        <v>77</v>
      </c>
      <c r="B73">
        <f>B18+(13/0.017)*(B19*B50-B34*B51)</f>
        <v>0.006016622364962372</v>
      </c>
      <c r="C73">
        <f>C18+(13/0.017)*(C19*C50-C34*C51)</f>
        <v>0.026651717899409177</v>
      </c>
      <c r="D73">
        <f>D18+(13/0.017)*(D19*D50-D34*D51)</f>
        <v>0.028214037936025196</v>
      </c>
      <c r="E73">
        <f>E18+(13/0.017)*(E19*E50-E34*E51)</f>
        <v>0.039882257694239545</v>
      </c>
      <c r="F73">
        <f>F18+(13/0.017)*(F19*F50-F34*F51)</f>
        <v>0.018322064576969384</v>
      </c>
    </row>
    <row r="74" spans="1:6" ht="12.75">
      <c r="A74" t="s">
        <v>78</v>
      </c>
      <c r="B74">
        <f>B19+(14/0.017)*(B20*B50-B35*B51)</f>
        <v>-0.21192675823796805</v>
      </c>
      <c r="C74">
        <f>C19+(14/0.017)*(C20*C50-C35*C51)</f>
        <v>-0.2261580804407664</v>
      </c>
      <c r="D74">
        <f>D19+(14/0.017)*(D20*D50-D35*D51)</f>
        <v>-0.205426741284988</v>
      </c>
      <c r="E74">
        <f>E19+(14/0.017)*(E20*E50-E35*E51)</f>
        <v>-0.21102043420725314</v>
      </c>
      <c r="F74">
        <f>F19+(14/0.017)*(F20*F50-F35*F51)</f>
        <v>-0.16983993421946897</v>
      </c>
    </row>
    <row r="75" spans="1:6" ht="12.75">
      <c r="A75" t="s">
        <v>79</v>
      </c>
      <c r="B75" s="52">
        <f>B20</f>
        <v>-0.0002071492</v>
      </c>
      <c r="C75" s="52">
        <f>C20</f>
        <v>0.004288438</v>
      </c>
      <c r="D75" s="52">
        <f>D20</f>
        <v>0.00102952</v>
      </c>
      <c r="E75" s="52">
        <f>E20</f>
        <v>-0.0002877125</v>
      </c>
      <c r="F75" s="52">
        <f>F20</f>
        <v>-0.005038234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177.73527689613545</v>
      </c>
      <c r="C82">
        <f>C22+(2/0.017)*(C8*C51+C23*C50)</f>
        <v>93.27161898473742</v>
      </c>
      <c r="D82">
        <f>D22+(2/0.017)*(D8*D51+D23*D50)</f>
        <v>-3.7925983796783416</v>
      </c>
      <c r="E82">
        <f>E22+(2/0.017)*(E8*E51+E23*E50)</f>
        <v>-106.6235298343653</v>
      </c>
      <c r="F82">
        <f>F22+(2/0.017)*(F8*F51+F23*F50)</f>
        <v>-162.1794789630161</v>
      </c>
    </row>
    <row r="83" spans="1:6" ht="12.75">
      <c r="A83" t="s">
        <v>82</v>
      </c>
      <c r="B83">
        <f>B23+(3/0.017)*(B9*B51+B24*B50)</f>
        <v>0.25946768475958953</v>
      </c>
      <c r="C83">
        <f>C23+(3/0.017)*(C9*C51+C24*C50)</f>
        <v>0.26985150699604743</v>
      </c>
      <c r="D83">
        <f>D23+(3/0.017)*(D9*D51+D24*D50)</f>
        <v>-1.8290869320032952</v>
      </c>
      <c r="E83">
        <f>E23+(3/0.017)*(E9*E51+E24*E50)</f>
        <v>0.4669222540985767</v>
      </c>
      <c r="F83">
        <f>F23+(3/0.017)*(F9*F51+F24*F50)</f>
        <v>3.7529323992679435</v>
      </c>
    </row>
    <row r="84" spans="1:6" ht="12.75">
      <c r="A84" t="s">
        <v>83</v>
      </c>
      <c r="B84">
        <f>B24+(4/0.017)*(B10*B51+B25*B50)</f>
        <v>0.8856851715711164</v>
      </c>
      <c r="C84">
        <f>C24+(4/0.017)*(C10*C51+C25*C50)</f>
        <v>-2.4216043133752887</v>
      </c>
      <c r="D84">
        <f>D24+(4/0.017)*(D10*D51+D25*D50)</f>
        <v>-1.9901329657940257</v>
      </c>
      <c r="E84">
        <f>E24+(4/0.017)*(E10*E51+E25*E50)</f>
        <v>-3.932054272465035</v>
      </c>
      <c r="F84">
        <f>F24+(4/0.017)*(F10*F51+F25*F50)</f>
        <v>-4.753076490534891</v>
      </c>
    </row>
    <row r="85" spans="1:6" ht="12.75">
      <c r="A85" t="s">
        <v>84</v>
      </c>
      <c r="B85">
        <f>B25+(5/0.017)*(B11*B51+B26*B50)</f>
        <v>-0.328350285250624</v>
      </c>
      <c r="C85">
        <f>C25+(5/0.017)*(C11*C51+C26*C50)</f>
        <v>0.9291703638195272</v>
      </c>
      <c r="D85">
        <f>D25+(5/0.017)*(D11*D51+D26*D50)</f>
        <v>0.29339990560001594</v>
      </c>
      <c r="E85">
        <f>E25+(5/0.017)*(E11*E51+E26*E50)</f>
        <v>0.8218483617345045</v>
      </c>
      <c r="F85">
        <f>F25+(5/0.017)*(F11*F51+F26*F50)</f>
        <v>-1.8030608941425426</v>
      </c>
    </row>
    <row r="86" spans="1:6" ht="12.75">
      <c r="A86" t="s">
        <v>85</v>
      </c>
      <c r="B86">
        <f>B26+(6/0.017)*(B12*B51+B27*B50)</f>
        <v>0.7870350527756513</v>
      </c>
      <c r="C86">
        <f>C26+(6/0.017)*(C12*C51+C27*C50)</f>
        <v>0.32006811877771263</v>
      </c>
      <c r="D86">
        <f>D26+(6/0.017)*(D12*D51+D27*D50)</f>
        <v>0.1867130250417529</v>
      </c>
      <c r="E86">
        <f>E26+(6/0.017)*(E12*E51+E27*E50)</f>
        <v>0.4471211600647129</v>
      </c>
      <c r="F86">
        <f>F26+(6/0.017)*(F12*F51+F27*F50)</f>
        <v>1.382536856445707</v>
      </c>
    </row>
    <row r="87" spans="1:6" ht="12.75">
      <c r="A87" t="s">
        <v>86</v>
      </c>
      <c r="B87">
        <f>B27+(7/0.017)*(B13*B51+B28*B50)</f>
        <v>0.5081512793947095</v>
      </c>
      <c r="C87">
        <f>C27+(7/0.017)*(C13*C51+C28*C50)</f>
        <v>0.1736037920756182</v>
      </c>
      <c r="D87">
        <f>D27+(7/0.017)*(D13*D51+D28*D50)</f>
        <v>0.30997158706015354</v>
      </c>
      <c r="E87">
        <f>E27+(7/0.017)*(E13*E51+E28*E50)</f>
        <v>0.1524020469981622</v>
      </c>
      <c r="F87">
        <f>F27+(7/0.017)*(F13*F51+F28*F50)</f>
        <v>0.5509059391526805</v>
      </c>
    </row>
    <row r="88" spans="1:6" ht="12.75">
      <c r="A88" t="s">
        <v>87</v>
      </c>
      <c r="B88">
        <f>B28+(8/0.017)*(B14*B51+B29*B50)</f>
        <v>0.19137869503558122</v>
      </c>
      <c r="C88">
        <f>C28+(8/0.017)*(C14*C51+C29*C50)</f>
        <v>-0.5357410987599883</v>
      </c>
      <c r="D88">
        <f>D28+(8/0.017)*(D14*D51+D29*D50)</f>
        <v>-0.45930209638694874</v>
      </c>
      <c r="E88">
        <f>E28+(8/0.017)*(E14*E51+E29*E50)</f>
        <v>-0.5878481901407607</v>
      </c>
      <c r="F88">
        <f>F28+(8/0.017)*(F14*F51+F29*F50)</f>
        <v>-0.23947753459036114</v>
      </c>
    </row>
    <row r="89" spans="1:6" ht="12.75">
      <c r="A89" t="s">
        <v>88</v>
      </c>
      <c r="B89">
        <f>B29+(9/0.017)*(B15*B51+B30*B50)</f>
        <v>0.15857518773277438</v>
      </c>
      <c r="C89">
        <f>C29+(9/0.017)*(C15*C51+C30*C50)</f>
        <v>0.155972361438019</v>
      </c>
      <c r="D89">
        <f>D29+(9/0.017)*(D15*D51+D30*D50)</f>
        <v>0.20820878933614853</v>
      </c>
      <c r="E89">
        <f>E29+(9/0.017)*(E15*E51+E30*E50)</f>
        <v>0.08471000275686996</v>
      </c>
      <c r="F89">
        <f>F29+(9/0.017)*(F15*F51+F30*F50)</f>
        <v>0.010773277811422417</v>
      </c>
    </row>
    <row r="90" spans="1:6" ht="12.75">
      <c r="A90" t="s">
        <v>89</v>
      </c>
      <c r="B90">
        <f>B30+(10/0.017)*(B16*B51+B31*B50)</f>
        <v>-0.0051773104521021605</v>
      </c>
      <c r="C90">
        <f>C30+(10/0.017)*(C16*C51+C31*C50)</f>
        <v>0.1324445577497277</v>
      </c>
      <c r="D90">
        <f>D30+(10/0.017)*(D16*D51+D31*D50)</f>
        <v>-0.007065225959264267</v>
      </c>
      <c r="E90">
        <f>E30+(10/0.017)*(E16*E51+E31*E50)</f>
        <v>0.03927640739902597</v>
      </c>
      <c r="F90">
        <f>F30+(10/0.017)*(F16*F51+F31*F50)</f>
        <v>0.2959708514281621</v>
      </c>
    </row>
    <row r="91" spans="1:6" ht="12.75">
      <c r="A91" t="s">
        <v>90</v>
      </c>
      <c r="B91">
        <f>B31+(11/0.017)*(B17*B51+B32*B50)</f>
        <v>0.05288673968123327</v>
      </c>
      <c r="C91">
        <f>C31+(11/0.017)*(C17*C51+C32*C50)</f>
        <v>0.032811357413525956</v>
      </c>
      <c r="D91">
        <f>D31+(11/0.017)*(D17*D51+D32*D50)</f>
        <v>0.044487016264969564</v>
      </c>
      <c r="E91">
        <f>E31+(11/0.017)*(E17*E51+E32*E50)</f>
        <v>0.03450723426176381</v>
      </c>
      <c r="F91">
        <f>F31+(11/0.017)*(F17*F51+F32*F50)</f>
        <v>0.025792694699666108</v>
      </c>
    </row>
    <row r="92" spans="1:6" ht="12.75">
      <c r="A92" t="s">
        <v>91</v>
      </c>
      <c r="B92">
        <f>B32+(12/0.017)*(B18*B51+B33*B50)</f>
        <v>0.05552128516216856</v>
      </c>
      <c r="C92">
        <f>C32+(12/0.017)*(C18*C51+C33*C50)</f>
        <v>-0.08025586342811666</v>
      </c>
      <c r="D92">
        <f>D32+(12/0.017)*(D18*D51+D33*D50)</f>
        <v>-0.06250273199555938</v>
      </c>
      <c r="E92">
        <f>E32+(12/0.017)*(E18*E51+E33*E50)</f>
        <v>-0.046917156611280326</v>
      </c>
      <c r="F92">
        <f>F32+(12/0.017)*(F18*F51+F33*F50)</f>
        <v>0.012473613315055766</v>
      </c>
    </row>
    <row r="93" spans="1:6" ht="12.75">
      <c r="A93" t="s">
        <v>92</v>
      </c>
      <c r="B93">
        <f>B33+(13/0.017)*(B19*B51+B34*B50)</f>
        <v>0.08702168405405945</v>
      </c>
      <c r="C93">
        <f>C33+(13/0.017)*(C19*C51+C34*C50)</f>
        <v>0.07157897395071719</v>
      </c>
      <c r="D93">
        <f>D33+(13/0.017)*(D19*D51+D34*D50)</f>
        <v>0.06994127495532898</v>
      </c>
      <c r="E93">
        <f>E33+(13/0.017)*(E19*E51+E34*E50)</f>
        <v>0.059022711895064</v>
      </c>
      <c r="F93">
        <f>F33+(13/0.017)*(F19*F51+F34*F50)</f>
        <v>0.038213413170779184</v>
      </c>
    </row>
    <row r="94" spans="1:6" ht="12.75">
      <c r="A94" t="s">
        <v>93</v>
      </c>
      <c r="B94">
        <f>B34+(14/0.017)*(B20*B51+B35*B50)</f>
        <v>-0.04876326214042188</v>
      </c>
      <c r="C94">
        <f>C34+(14/0.017)*(C20*C51+C35*C50)</f>
        <v>-0.022583604136178066</v>
      </c>
      <c r="D94">
        <f>D34+(14/0.017)*(D20*D51+D35*D50)</f>
        <v>-0.00661224237127638</v>
      </c>
      <c r="E94">
        <f>E34+(14/0.017)*(E20*E51+E35*E50)</f>
        <v>0.013071627975499066</v>
      </c>
      <c r="F94">
        <f>F34+(14/0.017)*(F20*F51+F35*F50)</f>
        <v>-0.004374384801481566</v>
      </c>
    </row>
    <row r="95" spans="1:6" ht="12.75">
      <c r="A95" t="s">
        <v>94</v>
      </c>
      <c r="B95" s="52">
        <f>B35</f>
        <v>-0.0009472795</v>
      </c>
      <c r="C95" s="52">
        <f>C35</f>
        <v>0.0001256165</v>
      </c>
      <c r="D95" s="52">
        <f>D35</f>
        <v>0.004710893</v>
      </c>
      <c r="E95" s="52">
        <f>E35</f>
        <v>0.005595088</v>
      </c>
      <c r="F95" s="52">
        <f>F35</f>
        <v>0.004212159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0.9115142698146762</v>
      </c>
      <c r="C103">
        <f>C63*10000/C62</f>
        <v>1.4870459267358105</v>
      </c>
      <c r="D103">
        <f>D63*10000/D62</f>
        <v>1.8255930840604342</v>
      </c>
      <c r="E103">
        <f>E63*10000/E62</f>
        <v>1.296200221030432</v>
      </c>
      <c r="F103">
        <f>F63*10000/F62</f>
        <v>-3.8646106762396943</v>
      </c>
      <c r="G103">
        <f>AVERAGE(C103:E103)</f>
        <v>1.5362797439422256</v>
      </c>
      <c r="H103">
        <f>STDEV(C103:E103)</f>
        <v>0.2681085180002889</v>
      </c>
      <c r="I103">
        <f>(B103*B4+C103*C4+D103*D4+E103*E4+F103*F4)/SUM(B4:F4)</f>
        <v>0.7244648203106625</v>
      </c>
      <c r="K103">
        <f>(LN(H103)+LN(H123))/2-LN(K114*K115^3)</f>
        <v>-4.416225581868666</v>
      </c>
    </row>
    <row r="104" spans="1:11" ht="12.75">
      <c r="A104" t="s">
        <v>68</v>
      </c>
      <c r="B104">
        <f>B64*10000/B62</f>
        <v>-0.23803558794122892</v>
      </c>
      <c r="C104">
        <f>C64*10000/C62</f>
        <v>-0.1134948971789275</v>
      </c>
      <c r="D104">
        <f>D64*10000/D62</f>
        <v>0.465703767379839</v>
      </c>
      <c r="E104">
        <f>E64*10000/E62</f>
        <v>-0.6717895061773377</v>
      </c>
      <c r="F104">
        <f>F64*10000/F62</f>
        <v>-2.4687090257776942</v>
      </c>
      <c r="G104">
        <f>AVERAGE(C104:E104)</f>
        <v>-0.10652687865880872</v>
      </c>
      <c r="H104">
        <f>STDEV(C104:E104)</f>
        <v>0.5687786492200002</v>
      </c>
      <c r="I104">
        <f>(B104*B4+C104*C4+D104*D4+E104*E4+F104*F4)/SUM(B4:F4)</f>
        <v>-0.441167362665036</v>
      </c>
      <c r="K104">
        <f>(LN(H104)+LN(H124))/2-LN(K114*K115^4)</f>
        <v>-3.5596184716858446</v>
      </c>
    </row>
    <row r="105" spans="1:11" ht="12.75">
      <c r="A105" t="s">
        <v>69</v>
      </c>
      <c r="B105">
        <f>B65*10000/B62</f>
        <v>0.6543688232478955</v>
      </c>
      <c r="C105">
        <f>C65*10000/C62</f>
        <v>0.17809437348845958</v>
      </c>
      <c r="D105">
        <f>D65*10000/D62</f>
        <v>-0.9664530242050746</v>
      </c>
      <c r="E105">
        <f>E65*10000/E62</f>
        <v>-0.4265614050789238</v>
      </c>
      <c r="F105">
        <f>F65*10000/F62</f>
        <v>0.407330001022795</v>
      </c>
      <c r="G105">
        <f>AVERAGE(C105:E105)</f>
        <v>-0.4049733519318463</v>
      </c>
      <c r="H105">
        <f>STDEV(C105:E105)</f>
        <v>0.5725790071429191</v>
      </c>
      <c r="I105">
        <f>(B105*B4+C105*C4+D105*D4+E105*E4+F105*F4)/SUM(B4:F4)</f>
        <v>-0.14296554302171693</v>
      </c>
      <c r="K105">
        <f>(LN(H105)+LN(H125))/2-LN(K114*K115^5)</f>
        <v>-3.513635530815803</v>
      </c>
    </row>
    <row r="106" spans="1:11" ht="12.75">
      <c r="A106" t="s">
        <v>70</v>
      </c>
      <c r="B106">
        <f>B66*10000/B62</f>
        <v>1.632424058751398</v>
      </c>
      <c r="C106">
        <f>C66*10000/C62</f>
        <v>-2.1891275366653593</v>
      </c>
      <c r="D106">
        <f>D66*10000/D62</f>
        <v>0.11441971335817891</v>
      </c>
      <c r="E106">
        <f>E66*10000/E62</f>
        <v>-0.4023782086008228</v>
      </c>
      <c r="F106">
        <f>F66*10000/F62</f>
        <v>12.017558142280535</v>
      </c>
      <c r="G106">
        <f>AVERAGE(C106:E106)</f>
        <v>-0.8256953439693344</v>
      </c>
      <c r="H106">
        <f>STDEV(C106:E106)</f>
        <v>1.2087102759119754</v>
      </c>
      <c r="I106">
        <f>(B106*B4+C106*C4+D106*D4+E106*E4+F106*F4)/SUM(B4:F4)</f>
        <v>1.2438671506071433</v>
      </c>
      <c r="K106">
        <f>(LN(H106)+LN(H126))/2-LN(K114*K115^6)</f>
        <v>-3.02911348488399</v>
      </c>
    </row>
    <row r="107" spans="1:11" ht="12.75">
      <c r="A107" t="s">
        <v>71</v>
      </c>
      <c r="B107">
        <f>B67*10000/B62</f>
        <v>0.0110683728916841</v>
      </c>
      <c r="C107">
        <f>C67*10000/C62</f>
        <v>-0.22037079077178032</v>
      </c>
      <c r="D107">
        <f>D67*10000/D62</f>
        <v>0.060751120564440646</v>
      </c>
      <c r="E107">
        <f>E67*10000/E62</f>
        <v>-0.2398004715081403</v>
      </c>
      <c r="F107">
        <f>F67*10000/F62</f>
        <v>-0.41255654656716045</v>
      </c>
      <c r="G107">
        <f>AVERAGE(C107:E107)</f>
        <v>-0.13314004723849332</v>
      </c>
      <c r="H107">
        <f>STDEV(C107:E107)</f>
        <v>0.16819547210721325</v>
      </c>
      <c r="I107">
        <f>(B107*B4+C107*C4+D107*D4+E107*E4+F107*F4)/SUM(B4:F4)</f>
        <v>-0.14973613380891285</v>
      </c>
      <c r="K107">
        <f>(LN(H107)+LN(H127))/2-LN(K114*K115^7)</f>
        <v>-3.6341577357151538</v>
      </c>
    </row>
    <row r="108" spans="1:9" ht="12.75">
      <c r="A108" t="s">
        <v>72</v>
      </c>
      <c r="B108">
        <f>B68*10000/B62</f>
        <v>0.03302899280293811</v>
      </c>
      <c r="C108">
        <f>C68*10000/C62</f>
        <v>0.02896192986908339</v>
      </c>
      <c r="D108">
        <f>D68*10000/D62</f>
        <v>0.17258762433214053</v>
      </c>
      <c r="E108">
        <f>E68*10000/E62</f>
        <v>-0.036793905429653447</v>
      </c>
      <c r="F108">
        <f>F68*10000/F62</f>
        <v>-0.0645701120179556</v>
      </c>
      <c r="G108">
        <f>AVERAGE(C108:E108)</f>
        <v>0.054918549590523495</v>
      </c>
      <c r="H108">
        <f>STDEV(C108:E108)</f>
        <v>0.10707691549475006</v>
      </c>
      <c r="I108">
        <f>(B108*B4+C108*C4+D108*D4+E108*E4+F108*F4)/SUM(B4:F4)</f>
        <v>0.03575980744608266</v>
      </c>
    </row>
    <row r="109" spans="1:9" ht="12.75">
      <c r="A109" t="s">
        <v>73</v>
      </c>
      <c r="B109">
        <f>B69*10000/B62</f>
        <v>-0.01609785757648168</v>
      </c>
      <c r="C109">
        <f>C69*10000/C62</f>
        <v>-0.025405257853852718</v>
      </c>
      <c r="D109">
        <f>D69*10000/D62</f>
        <v>-0.1336119655188433</v>
      </c>
      <c r="E109">
        <f>E69*10000/E62</f>
        <v>-0.060202448508696306</v>
      </c>
      <c r="F109">
        <f>F69*10000/F62</f>
        <v>0.1726347148251519</v>
      </c>
      <c r="G109">
        <f>AVERAGE(C109:E109)</f>
        <v>-0.0730732239604641</v>
      </c>
      <c r="H109">
        <f>STDEV(C109:E109)</f>
        <v>0.055239619309618286</v>
      </c>
      <c r="I109">
        <f>(B109*B4+C109*C4+D109*D4+E109*E4+F109*F4)/SUM(B4:F4)</f>
        <v>-0.03197663545278486</v>
      </c>
    </row>
    <row r="110" spans="1:11" ht="12.75">
      <c r="A110" t="s">
        <v>74</v>
      </c>
      <c r="B110">
        <f>B70*10000/B62</f>
        <v>-0.2127260176144239</v>
      </c>
      <c r="C110">
        <f>C70*10000/C62</f>
        <v>0.28679944574554855</v>
      </c>
      <c r="D110">
        <f>D70*10000/D62</f>
        <v>0.09406486808004741</v>
      </c>
      <c r="E110">
        <f>E70*10000/E62</f>
        <v>0.05923665481013691</v>
      </c>
      <c r="F110">
        <f>F70*10000/F62</f>
        <v>-0.11003519176733542</v>
      </c>
      <c r="G110">
        <f>AVERAGE(C110:E110)</f>
        <v>0.14670032287857762</v>
      </c>
      <c r="H110">
        <f>STDEV(C110:E110)</f>
        <v>0.12257273057644003</v>
      </c>
      <c r="I110">
        <f>(B110*B4+C110*C4+D110*D4+E110*E4+F110*F4)/SUM(B4:F4)</f>
        <v>0.06061483931110886</v>
      </c>
      <c r="K110">
        <f>EXP(AVERAGE(K103:K107))</f>
        <v>0.02650160025071091</v>
      </c>
    </row>
    <row r="111" spans="1:9" ht="12.75">
      <c r="A111" t="s">
        <v>75</v>
      </c>
      <c r="B111">
        <f>B71*10000/B62</f>
        <v>-0.01348543740237691</v>
      </c>
      <c r="C111">
        <f>C71*10000/C62</f>
        <v>0.008645568692448691</v>
      </c>
      <c r="D111">
        <f>D71*10000/D62</f>
        <v>0.005014733209641517</v>
      </c>
      <c r="E111">
        <f>E71*10000/E62</f>
        <v>-0.0019019687481663789</v>
      </c>
      <c r="F111">
        <f>F71*10000/F62</f>
        <v>-0.039485950776792074</v>
      </c>
      <c r="G111">
        <f>AVERAGE(C111:E111)</f>
        <v>0.0039194443846412765</v>
      </c>
      <c r="H111">
        <f>STDEV(C111:E111)</f>
        <v>0.005358393390086434</v>
      </c>
      <c r="I111">
        <f>(B111*B4+C111*C4+D111*D4+E111*E4+F111*F4)/SUM(B4:F4)</f>
        <v>-0.004389027230967705</v>
      </c>
    </row>
    <row r="112" spans="1:9" ht="12.75">
      <c r="A112" t="s">
        <v>76</v>
      </c>
      <c r="B112">
        <f>B72*10000/B62</f>
        <v>-0.0413052973140325</v>
      </c>
      <c r="C112">
        <f>C72*10000/C62</f>
        <v>-0.009777448654488667</v>
      </c>
      <c r="D112">
        <f>D72*10000/D62</f>
        <v>-0.025039076477299117</v>
      </c>
      <c r="E112">
        <f>E72*10000/E62</f>
        <v>-0.019328080251039506</v>
      </c>
      <c r="F112">
        <f>F72*10000/F62</f>
        <v>-0.028043385364625164</v>
      </c>
      <c r="G112">
        <f>AVERAGE(C112:E112)</f>
        <v>-0.018048201794275763</v>
      </c>
      <c r="H112">
        <f>STDEV(C112:E112)</f>
        <v>0.007710894085549447</v>
      </c>
      <c r="I112">
        <f>(B112*B4+C112*C4+D112*D4+E112*E4+F112*F4)/SUM(B4:F4)</f>
        <v>-0.02273460131944217</v>
      </c>
    </row>
    <row r="113" spans="1:9" ht="12.75">
      <c r="A113" t="s">
        <v>77</v>
      </c>
      <c r="B113">
        <f>B73*10000/B62</f>
        <v>0.006016620995521649</v>
      </c>
      <c r="C113">
        <f>C73*10000/C62</f>
        <v>0.026651747342429772</v>
      </c>
      <c r="D113">
        <f>D73*10000/D62</f>
        <v>0.028214176364359075</v>
      </c>
      <c r="E113">
        <f>E73*10000/E62</f>
        <v>0.03988228630197645</v>
      </c>
      <c r="F113">
        <f>F73*10000/F62</f>
        <v>0.018322375493568348</v>
      </c>
      <c r="G113">
        <f>AVERAGE(C113:E113)</f>
        <v>0.03158273666958843</v>
      </c>
      <c r="H113">
        <f>STDEV(C113:E113)</f>
        <v>0.007229950842674911</v>
      </c>
      <c r="I113">
        <f>(B113*B4+C113*C4+D113*D4+E113*E4+F113*F4)/SUM(B4:F4)</f>
        <v>0.02611611145758714</v>
      </c>
    </row>
    <row r="114" spans="1:11" ht="12.75">
      <c r="A114" t="s">
        <v>78</v>
      </c>
      <c r="B114">
        <f>B74*10000/B62</f>
        <v>-0.21192671000141344</v>
      </c>
      <c r="C114">
        <f>C74*10000/C62</f>
        <v>-0.22615833028496202</v>
      </c>
      <c r="D114">
        <f>D74*10000/D62</f>
        <v>-0.20542774918331133</v>
      </c>
      <c r="E114">
        <f>E74*10000/E62</f>
        <v>-0.21102058557323417</v>
      </c>
      <c r="F114">
        <f>F74*10000/F62</f>
        <v>-0.16984281632123727</v>
      </c>
      <c r="G114">
        <f>AVERAGE(C114:E114)</f>
        <v>-0.21420222168050249</v>
      </c>
      <c r="H114">
        <f>STDEV(C114:E114)</f>
        <v>0.010725267103543483</v>
      </c>
      <c r="I114">
        <f>(B114*B4+C114*C4+D114*D4+E114*E4+F114*F4)/SUM(B4:F4)</f>
        <v>-0.20795780901063995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-0.00020714915285086332</v>
      </c>
      <c r="C115">
        <f>C75*10000/C62</f>
        <v>0.004288442737577098</v>
      </c>
      <c r="D115">
        <f>D75*10000/D62</f>
        <v>0.001029525051199641</v>
      </c>
      <c r="E115">
        <f>E75*10000/E62</f>
        <v>-0.0002877127063775718</v>
      </c>
      <c r="F115">
        <f>F75*10000/F62</f>
        <v>-0.005038319496400992</v>
      </c>
      <c r="G115">
        <f>AVERAGE(C115:E115)</f>
        <v>0.0016767516941330557</v>
      </c>
      <c r="H115">
        <f>STDEV(C115:E115)</f>
        <v>0.0023557326688954197</v>
      </c>
      <c r="I115">
        <f>(B115*B4+C115*C4+D115*D4+E115*E4+F115*F4)/SUM(B4:F4)</f>
        <v>0.0005097121671324725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177.73523644188862</v>
      </c>
      <c r="C122">
        <f>C82*10000/C62</f>
        <v>93.27172202493202</v>
      </c>
      <c r="D122">
        <f>D82*10000/D62</f>
        <v>-3.792616987545672</v>
      </c>
      <c r="E122">
        <f>E82*10000/E62</f>
        <v>-106.62360631594045</v>
      </c>
      <c r="F122">
        <f>F82*10000/F62</f>
        <v>-162.18223107055337</v>
      </c>
      <c r="G122">
        <f>AVERAGE(C122:E122)</f>
        <v>-5.714833759518034</v>
      </c>
      <c r="H122">
        <f>STDEV(C122:E122)</f>
        <v>99.96152640448796</v>
      </c>
      <c r="I122">
        <f>(B122*B4+C122*C4+D122*D4+E122*E4+F122*F4)/SUM(B4:F4)</f>
        <v>-0.05173599345723164</v>
      </c>
    </row>
    <row r="123" spans="1:9" ht="12.75">
      <c r="A123" t="s">
        <v>82</v>
      </c>
      <c r="B123">
        <f>B83*10000/B62</f>
        <v>0.25946762570226595</v>
      </c>
      <c r="C123">
        <f>C83*10000/C62</f>
        <v>0.2698518051097941</v>
      </c>
      <c r="D123">
        <f>D83*10000/D62</f>
        <v>-1.8290959061691727</v>
      </c>
      <c r="E123">
        <f>E83*10000/E62</f>
        <v>0.4669225890241744</v>
      </c>
      <c r="F123">
        <f>F83*10000/F62</f>
        <v>3.752996084720684</v>
      </c>
      <c r="G123">
        <f>AVERAGE(C123:E123)</f>
        <v>-0.3641071706784014</v>
      </c>
      <c r="H123">
        <f>STDEV(C123:E123)</f>
        <v>1.2725381015137793</v>
      </c>
      <c r="I123">
        <f>(B123*B4+C123*C4+D123*D4+E123*E4+F123*F4)/SUM(B4:F4)</f>
        <v>0.27662942047953654</v>
      </c>
    </row>
    <row r="124" spans="1:9" ht="12.75">
      <c r="A124" t="s">
        <v>83</v>
      </c>
      <c r="B124">
        <f>B84*10000/B62</f>
        <v>0.8856849699807109</v>
      </c>
      <c r="C124">
        <f>C84*10000/C62</f>
        <v>-2.4216069886004257</v>
      </c>
      <c r="D124">
        <f>D84*10000/D62</f>
        <v>-1.9901427301103305</v>
      </c>
      <c r="E124">
        <f>E84*10000/E62</f>
        <v>-3.932057092946637</v>
      </c>
      <c r="F124">
        <f>F84*10000/F62</f>
        <v>-4.753157147950481</v>
      </c>
      <c r="G124">
        <f>AVERAGE(C124:E124)</f>
        <v>-2.781268937219131</v>
      </c>
      <c r="H124">
        <f>STDEV(C124:E124)</f>
        <v>1.0196937707521014</v>
      </c>
      <c r="I124">
        <f>(B124*B4+C124*C4+D124*D4+E124*E4+F124*F4)/SUM(B4:F4)</f>
        <v>-2.5150131885967184</v>
      </c>
    </row>
    <row r="125" spans="1:9" ht="12.75">
      <c r="A125" t="s">
        <v>84</v>
      </c>
      <c r="B125">
        <f>B85*10000/B62</f>
        <v>-0.32835021051496255</v>
      </c>
      <c r="C125">
        <f>C85*10000/C62</f>
        <v>0.9291713903042839</v>
      </c>
      <c r="D125">
        <f>D85*10000/D62</f>
        <v>0.2934013451266864</v>
      </c>
      <c r="E125">
        <f>E85*10000/E62</f>
        <v>0.8218489512503208</v>
      </c>
      <c r="F125">
        <f>F85*10000/F62</f>
        <v>-1.8030914912162825</v>
      </c>
      <c r="G125">
        <f>AVERAGE(C125:E125)</f>
        <v>0.6814738955604304</v>
      </c>
      <c r="H125">
        <f>STDEV(C125:E125)</f>
        <v>0.340337706963592</v>
      </c>
      <c r="I125">
        <f>(B125*B4+C125*C4+D125*D4+E125*E4+F125*F4)/SUM(B4:F4)</f>
        <v>0.20397236652947828</v>
      </c>
    </row>
    <row r="126" spans="1:9" ht="12.75">
      <c r="A126" t="s">
        <v>85</v>
      </c>
      <c r="B126">
        <f>B86*10000/B62</f>
        <v>0.7870348736389553</v>
      </c>
      <c r="C126">
        <f>C86*10000/C62</f>
        <v>0.32006847236738545</v>
      </c>
      <c r="D126">
        <f>D86*10000/D62</f>
        <v>0.18671394112377662</v>
      </c>
      <c r="E126">
        <f>E86*10000/E62</f>
        <v>0.4471214807868898</v>
      </c>
      <c r="F126">
        <f>F86*10000/F62</f>
        <v>1.3825603174293501</v>
      </c>
      <c r="G126">
        <f>AVERAGE(C126:E126)</f>
        <v>0.3179679647593506</v>
      </c>
      <c r="H126">
        <f>STDEV(C126:E126)</f>
        <v>0.13021647659765467</v>
      </c>
      <c r="I126">
        <f>(B126*B4+C126*C4+D126*D4+E126*E4+F126*F4)/SUM(B4:F4)</f>
        <v>0.5279426542212898</v>
      </c>
    </row>
    <row r="127" spans="1:9" ht="12.75">
      <c r="A127" t="s">
        <v>86</v>
      </c>
      <c r="B127">
        <f>B87*10000/B62</f>
        <v>0.5081511637346242</v>
      </c>
      <c r="C127">
        <f>C87*10000/C62</f>
        <v>0.1736039838613802</v>
      </c>
      <c r="D127">
        <f>D87*10000/D62</f>
        <v>0.3099731078935218</v>
      </c>
      <c r="E127">
        <f>E87*10000/E62</f>
        <v>0.15240215631688975</v>
      </c>
      <c r="F127">
        <f>F87*10000/F62</f>
        <v>0.5509152877607607</v>
      </c>
      <c r="G127">
        <f>AVERAGE(C127:E127)</f>
        <v>0.21199308269059725</v>
      </c>
      <c r="H127">
        <f>STDEV(C127:E127)</f>
        <v>0.08551282580338973</v>
      </c>
      <c r="I127">
        <f>(B127*B4+C127*C4+D127*D4+E127*E4+F127*F4)/SUM(B4:F4)</f>
        <v>0.2999944131345844</v>
      </c>
    </row>
    <row r="128" spans="1:9" ht="12.75">
      <c r="A128" t="s">
        <v>87</v>
      </c>
      <c r="B128">
        <f>B88*10000/B62</f>
        <v>0.1913786514759621</v>
      </c>
      <c r="C128">
        <f>C88*10000/C62</f>
        <v>-0.5357416906106249</v>
      </c>
      <c r="D128">
        <f>D88*10000/D62</f>
        <v>-0.45930434989011953</v>
      </c>
      <c r="E128">
        <f>E88*10000/E62</f>
        <v>-0.587848611807119</v>
      </c>
      <c r="F128">
        <f>F88*10000/F62</f>
        <v>-0.23948159840862082</v>
      </c>
      <c r="G128">
        <f>AVERAGE(C128:E128)</f>
        <v>-0.5276315507692878</v>
      </c>
      <c r="H128">
        <f>STDEV(C128:E128)</f>
        <v>0.06465475693350926</v>
      </c>
      <c r="I128">
        <f>(B128*B4+C128*C4+D128*D4+E128*E4+F128*F4)/SUM(B4:F4)</f>
        <v>-0.3853257177404873</v>
      </c>
    </row>
    <row r="129" spans="1:9" ht="12.75">
      <c r="A129" t="s">
        <v>88</v>
      </c>
      <c r="B129">
        <f>B89*10000/B62</f>
        <v>0.15857515163954689</v>
      </c>
      <c r="C129">
        <f>C89*10000/C62</f>
        <v>0.15597253374576547</v>
      </c>
      <c r="D129">
        <f>D89*10000/D62</f>
        <v>0.20820981088421167</v>
      </c>
      <c r="E129">
        <f>E89*10000/E62</f>
        <v>0.08471006351976583</v>
      </c>
      <c r="F129">
        <f>F89*10000/F62</f>
        <v>0.01077346062875082</v>
      </c>
      <c r="G129">
        <f>AVERAGE(C129:E129)</f>
        <v>0.149630802716581</v>
      </c>
      <c r="H129">
        <f>STDEV(C129:E129)</f>
        <v>0.06199362922192387</v>
      </c>
      <c r="I129">
        <f>(B129*B4+C129*C4+D129*D4+E129*E4+F129*F4)/SUM(B4:F4)</f>
        <v>0.13236932641055005</v>
      </c>
    </row>
    <row r="130" spans="1:9" ht="12.75">
      <c r="A130" t="s">
        <v>89</v>
      </c>
      <c r="B130">
        <f>B90*10000/B62</f>
        <v>-0.005177309273696846</v>
      </c>
      <c r="C130">
        <f>C90*10000/C62</f>
        <v>0.1324447040655433</v>
      </c>
      <c r="D130">
        <f>D90*10000/D62</f>
        <v>-0.0070652606238330255</v>
      </c>
      <c r="E130">
        <f>E90*10000/E62</f>
        <v>0.039276435572183514</v>
      </c>
      <c r="F130">
        <f>F90*10000/F62</f>
        <v>0.29597587391076124</v>
      </c>
      <c r="G130">
        <f>AVERAGE(C130:E130)</f>
        <v>0.05488529300463126</v>
      </c>
      <c r="H130">
        <f>STDEV(C130:E130)</f>
        <v>0.07105269090377658</v>
      </c>
      <c r="I130">
        <f>(B130*B4+C130*C4+D130*D4+E130*E4+F130*F4)/SUM(B4:F4)</f>
        <v>0.07848774114739705</v>
      </c>
    </row>
    <row r="131" spans="1:9" ht="12.75">
      <c r="A131" t="s">
        <v>90</v>
      </c>
      <c r="B131">
        <f>B91*10000/B62</f>
        <v>0.052886727643706125</v>
      </c>
      <c r="C131">
        <f>C91*10000/C62</f>
        <v>0.0328113936613009</v>
      </c>
      <c r="D131">
        <f>D91*10000/D62</f>
        <v>0.044487234534454946</v>
      </c>
      <c r="E131">
        <f>E91*10000/E62</f>
        <v>0.03450725901397032</v>
      </c>
      <c r="F131">
        <f>F91*10000/F62</f>
        <v>0.025793132389255097</v>
      </c>
      <c r="G131">
        <f>AVERAGE(C131:E131)</f>
        <v>0.03726862906990872</v>
      </c>
      <c r="H131">
        <f>STDEV(C131:E131)</f>
        <v>0.006308739054928381</v>
      </c>
      <c r="I131">
        <f>(B131*B4+C131*C4+D131*D4+E131*E4+F131*F4)/SUM(B4:F4)</f>
        <v>0.03798650525958172</v>
      </c>
    </row>
    <row r="132" spans="1:9" ht="12.75">
      <c r="A132" t="s">
        <v>91</v>
      </c>
      <c r="B132">
        <f>B92*10000/B62</f>
        <v>0.05552127252499369</v>
      </c>
      <c r="C132">
        <f>C92*10000/C62</f>
        <v>-0.08025595208938228</v>
      </c>
      <c r="D132">
        <f>D92*10000/D62</f>
        <v>-0.06250303865669991</v>
      </c>
      <c r="E132">
        <f>E92*10000/E62</f>
        <v>-0.04691719026518434</v>
      </c>
      <c r="F132">
        <f>F92*10000/F62</f>
        <v>0.01247382498625758</v>
      </c>
      <c r="G132">
        <f>AVERAGE(C132:E132)</f>
        <v>-0.06322539367042218</v>
      </c>
      <c r="H132">
        <f>STDEV(C132:E132)</f>
        <v>0.016681115297456438</v>
      </c>
      <c r="I132">
        <f>(B132*B4+C132*C4+D132*D4+E132*E4+F132*F4)/SUM(B4:F4)</f>
        <v>-0.03597849025979366</v>
      </c>
    </row>
    <row r="133" spans="1:9" ht="12.75">
      <c r="A133" t="s">
        <v>92</v>
      </c>
      <c r="B133">
        <f>B93*10000/B62</f>
        <v>0.0870216642470929</v>
      </c>
      <c r="C133">
        <f>C93*10000/C62</f>
        <v>0.07157905302634048</v>
      </c>
      <c r="D133">
        <f>D93*10000/D62</f>
        <v>0.0699416181126673</v>
      </c>
      <c r="E133">
        <f>E93*10000/E62</f>
        <v>0.059022754232341545</v>
      </c>
      <c r="F133">
        <f>F93*10000/F62</f>
        <v>0.038214061633969995</v>
      </c>
      <c r="G133">
        <f>AVERAGE(C133:E133)</f>
        <v>0.06684780845711645</v>
      </c>
      <c r="H133">
        <f>STDEV(C133:E133)</f>
        <v>0.0068259727138064085</v>
      </c>
      <c r="I133">
        <f>(B133*B4+C133*C4+D133*D4+E133*E4+F133*F4)/SUM(B4:F4)</f>
        <v>0.06593889092662679</v>
      </c>
    </row>
    <row r="134" spans="1:9" ht="12.75">
      <c r="A134" t="s">
        <v>93</v>
      </c>
      <c r="B134">
        <f>B94*10000/B62</f>
        <v>-0.048763251041437604</v>
      </c>
      <c r="C134">
        <f>C94*10000/C62</f>
        <v>-0.022583629085020922</v>
      </c>
      <c r="D134">
        <f>D94*10000/D62</f>
        <v>-0.006612274813342869</v>
      </c>
      <c r="E134">
        <f>E94*10000/E62</f>
        <v>0.013071637351841218</v>
      </c>
      <c r="F134">
        <f>F94*10000/F62</f>
        <v>-0.00437445903268184</v>
      </c>
      <c r="G134">
        <f>AVERAGE(C134:E134)</f>
        <v>-0.005374755515507525</v>
      </c>
      <c r="H134">
        <f>STDEV(C134:E134)</f>
        <v>0.017859817935250433</v>
      </c>
      <c r="I134">
        <f>(B134*B4+C134*C4+D134*D4+E134*E4+F134*F4)/SUM(B4:F4)</f>
        <v>-0.011519516978010928</v>
      </c>
    </row>
    <row r="135" spans="1:9" ht="12.75">
      <c r="A135" t="s">
        <v>94</v>
      </c>
      <c r="B135">
        <f>B95*10000/B62</f>
        <v>-0.000947279284390137</v>
      </c>
      <c r="C135">
        <f>C95*10000/C62</f>
        <v>0.00012561663877263786</v>
      </c>
      <c r="D135">
        <f>D95*10000/D62</f>
        <v>0.004710916113354797</v>
      </c>
      <c r="E135">
        <f>E95*10000/E62</f>
        <v>0.005595092013383762</v>
      </c>
      <c r="F135">
        <f>F95*10000/F62</f>
        <v>0.004212230478306665</v>
      </c>
      <c r="G135">
        <f>AVERAGE(C135:E135)</f>
        <v>0.003477208255170399</v>
      </c>
      <c r="H135">
        <f>STDEV(C135:E135)</f>
        <v>0.0029360375555974798</v>
      </c>
      <c r="I135">
        <f>(B135*B4+C135*C4+D135*D4+E135*E4+F135*F4)/SUM(B4:F4)</f>
        <v>0.002933771665331608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2004-06-02T08:06:31Z</cp:lastPrinted>
  <dcterms:created xsi:type="dcterms:W3CDTF">2004-06-02T08:06:31Z</dcterms:created>
  <dcterms:modified xsi:type="dcterms:W3CDTF">2004-08-10T16:19:20Z</dcterms:modified>
  <cp:category/>
  <cp:version/>
  <cp:contentType/>
  <cp:contentStatus/>
</cp:coreProperties>
</file>