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<sst xmlns="http://schemas.openxmlformats.org/spreadsheetml/2006/main" count="204" uniqueCount="98">
  <si>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03/06/2004       14:58:44</t>
  </si>
  <si>
    <t>LISSNER</t>
  </si>
  <si>
    <t>HCMQAP258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</si>
  <si>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</si>
  <si>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</si>
  <si>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</si>
  <si>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</si>
  <si>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</si>
  <si>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</si>
  <si>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</si>
  <si>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</si>
  <si>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</si>
  <si>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</si>
  <si>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</si>
  <si>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</si>
  <si>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</si>
  <si>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</si>
  <si>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</si>
  <si>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</si>
  <si>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b6!</t>
  </si>
  <si>
    <t>b7*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</si>
  <si>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</si>
  <si>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</si>
  <si>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</si>
  <si>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</si>
  <si>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</si>
  <si>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</si>
  <si>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</si>
  <si>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</si>
  <si>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</si>
  <si>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</si>
  <si>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</si>
  <si>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</si>
  <si>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</si>
  <si>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</si>
  <si>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</si>
  <si>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</si>
  <si>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</si>
  <si>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</si>
  <si>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</si>
  <si>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</si>
  <si>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</si>
  <si>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</si>
  <si>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</si>
  <si>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</si>
  <si>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</si>
  <si>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</si>
  <si>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-0.003767*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</si>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</sst>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3526845"/>
        <c:axId val="10415014"/>
      </c:lineChart>
      <c:catAx>
        <c:axId val="235268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0415014"/>
        <c:crosses val="autoZero"/>
        <c:auto val="1"/>
        <c:lblOffset val="100"/>
        <c:noMultiLvlLbl val="0"/>
      </c:catAx>
      <c:valAx>
        <c:axId val="10415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352684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-0.002258</v>
      </c>
      <c r="C4" s="13">
        <v>-0.00377</v>
      </c>
      <c r="D4" s="13">
        <v>-0.003766</v>
      </c>
      <c r="E4" s="13">
        <v>-0.003765</v>
      </c>
      <c r="F4" s="24">
        <v>-0.0021</v>
      </c>
      <c r="G4" s="34">
        <v>-0.011741</v>
      </c>
    </row>
    <row r="5" spans="1:7" ht="12.75" thickBot="1">
      <c r="A5" s="44" t="s">
        <v>13</v>
      </c>
      <c r="B5" s="45">
        <v>8.966086</v>
      </c>
      <c r="C5" s="46">
        <v>4.821086</v>
      </c>
      <c r="D5" s="46">
        <v>-0.663212</v>
      </c>
      <c r="E5" s="46">
        <v>-4.161239</v>
      </c>
      <c r="F5" s="47">
        <v>-9.607639</v>
      </c>
      <c r="G5" s="48">
        <v>5.246394</v>
      </c>
    </row>
    <row r="6" spans="1:7" ht="12.75" thickTop="1">
      <c r="A6" s="6" t="s">
        <v>14</v>
      </c>
      <c r="B6" s="39">
        <v>-21.30122</v>
      </c>
      <c r="C6" s="40">
        <v>40.50388</v>
      </c>
      <c r="D6" s="40">
        <v>-27.11755</v>
      </c>
      <c r="E6" s="40">
        <v>-15.80715</v>
      </c>
      <c r="F6" s="41">
        <v>27.15525</v>
      </c>
      <c r="G6" s="42">
        <v>-0.001224415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1.346639</v>
      </c>
      <c r="C8" s="14">
        <v>2.417029</v>
      </c>
      <c r="D8" s="14">
        <v>2.778112</v>
      </c>
      <c r="E8" s="14">
        <v>1.828434</v>
      </c>
      <c r="F8" s="25">
        <v>0.7951616</v>
      </c>
      <c r="G8" s="35">
        <v>1.990623</v>
      </c>
    </row>
    <row r="9" spans="1:7" ht="12">
      <c r="A9" s="20" t="s">
        <v>17</v>
      </c>
      <c r="B9" s="29">
        <v>1.182648</v>
      </c>
      <c r="C9" s="14">
        <v>-0.9232721</v>
      </c>
      <c r="D9" s="14">
        <v>-0.3407469</v>
      </c>
      <c r="E9" s="14">
        <v>0.3479724</v>
      </c>
      <c r="F9" s="25">
        <v>0.3335559</v>
      </c>
      <c r="G9" s="35">
        <v>-0.005385329</v>
      </c>
    </row>
    <row r="10" spans="1:7" ht="12">
      <c r="A10" s="20" t="s">
        <v>18</v>
      </c>
      <c r="B10" s="29">
        <v>-0.2162734</v>
      </c>
      <c r="C10" s="14">
        <v>-0.7409184</v>
      </c>
      <c r="D10" s="14">
        <v>-0.8642412</v>
      </c>
      <c r="E10" s="14">
        <v>-0.8102705</v>
      </c>
      <c r="F10" s="25">
        <v>-1.297901</v>
      </c>
      <c r="G10" s="35">
        <v>-0.7862974</v>
      </c>
    </row>
    <row r="11" spans="1:7" ht="12">
      <c r="A11" s="21" t="s">
        <v>19</v>
      </c>
      <c r="B11" s="49">
        <v>2.769851</v>
      </c>
      <c r="C11" s="50">
        <v>-0.6476071</v>
      </c>
      <c r="D11" s="50">
        <v>0.2187534</v>
      </c>
      <c r="E11" s="50">
        <v>-0.05324059</v>
      </c>
      <c r="F11" s="51">
        <v>10.7194</v>
      </c>
      <c r="G11" s="37">
        <v>1.720528</v>
      </c>
    </row>
    <row r="12" spans="1:7" ht="12">
      <c r="A12" s="20" t="s">
        <v>20</v>
      </c>
      <c r="B12" s="29">
        <v>-0.1745627</v>
      </c>
      <c r="C12" s="14">
        <v>-0.6205217</v>
      </c>
      <c r="D12" s="14">
        <v>0.1199579</v>
      </c>
      <c r="E12" s="14">
        <v>-0.4239058</v>
      </c>
      <c r="F12" s="25">
        <v>-0.7865526</v>
      </c>
      <c r="G12" s="52">
        <v>-0.3530922</v>
      </c>
    </row>
    <row r="13" spans="1:7" ht="12">
      <c r="A13" s="20" t="s">
        <v>21</v>
      </c>
      <c r="B13" s="29">
        <v>0.158495</v>
      </c>
      <c r="C13" s="14">
        <v>-0.06181153</v>
      </c>
      <c r="D13" s="14">
        <v>0.001153522</v>
      </c>
      <c r="E13" s="14">
        <v>0.1220885</v>
      </c>
      <c r="F13" s="25">
        <v>-0.0960075</v>
      </c>
      <c r="G13" s="35">
        <v>0.0247178</v>
      </c>
    </row>
    <row r="14" spans="1:7" ht="12">
      <c r="A14" s="20" t="s">
        <v>22</v>
      </c>
      <c r="B14" s="29">
        <v>0.1723151</v>
      </c>
      <c r="C14" s="14">
        <v>-0.027317</v>
      </c>
      <c r="D14" s="14">
        <v>-0.05140746</v>
      </c>
      <c r="E14" s="14">
        <v>-0.01286637</v>
      </c>
      <c r="F14" s="25">
        <v>0.1201731</v>
      </c>
      <c r="G14" s="35">
        <v>0.018919</v>
      </c>
    </row>
    <row r="15" spans="1:7" ht="12">
      <c r="A15" s="21" t="s">
        <v>23</v>
      </c>
      <c r="B15" s="31">
        <v>-0.4077783</v>
      </c>
      <c r="C15" s="16">
        <v>-0.01688002</v>
      </c>
      <c r="D15" s="16">
        <v>-0.03507582</v>
      </c>
      <c r="E15" s="16">
        <v>-0.1084601</v>
      </c>
      <c r="F15" s="27">
        <v>-0.1081254</v>
      </c>
      <c r="G15" s="37">
        <v>-0.1118563</v>
      </c>
    </row>
    <row r="16" spans="1:7" ht="12">
      <c r="A16" s="20" t="s">
        <v>24</v>
      </c>
      <c r="B16" s="29">
        <v>-0.03569047</v>
      </c>
      <c r="C16" s="14">
        <v>-0.0275556</v>
      </c>
      <c r="D16" s="14">
        <v>0.0008789026</v>
      </c>
      <c r="E16" s="14">
        <v>-0.0001358737</v>
      </c>
      <c r="F16" s="25">
        <v>0.008117609</v>
      </c>
      <c r="G16" s="35">
        <v>-0.0105123</v>
      </c>
    </row>
    <row r="17" spans="1:7" ht="12">
      <c r="A17" s="20" t="s">
        <v>25</v>
      </c>
      <c r="B17" s="29">
        <v>-0.02134279</v>
      </c>
      <c r="C17" s="14">
        <v>-0.00388412</v>
      </c>
      <c r="D17" s="14">
        <v>-0.01380312</v>
      </c>
      <c r="E17" s="14">
        <v>-0.00603877</v>
      </c>
      <c r="F17" s="25">
        <v>-0.02273353</v>
      </c>
      <c r="G17" s="35">
        <v>-0.01183375</v>
      </c>
    </row>
    <row r="18" spans="1:7" ht="12">
      <c r="A18" s="20" t="s">
        <v>26</v>
      </c>
      <c r="B18" s="29">
        <v>0.02613625</v>
      </c>
      <c r="C18" s="14">
        <v>0.03683132</v>
      </c>
      <c r="D18" s="14">
        <v>0.04453311</v>
      </c>
      <c r="E18" s="14">
        <v>0.04517545</v>
      </c>
      <c r="F18" s="25">
        <v>0.000537081</v>
      </c>
      <c r="G18" s="35">
        <v>0.03428608</v>
      </c>
    </row>
    <row r="19" spans="1:7" ht="12">
      <c r="A19" s="21" t="s">
        <v>27</v>
      </c>
      <c r="B19" s="31">
        <v>-0.2156516</v>
      </c>
      <c r="C19" s="16">
        <v>-0.2162565</v>
      </c>
      <c r="D19" s="16">
        <v>-0.2236087</v>
      </c>
      <c r="E19" s="16">
        <v>-0.2028222</v>
      </c>
      <c r="F19" s="27">
        <v>-0.1907428</v>
      </c>
      <c r="G19" s="37">
        <v>-0.2112874</v>
      </c>
    </row>
    <row r="20" spans="1:7" ht="12.75" thickBot="1">
      <c r="A20" s="44" t="s">
        <v>28</v>
      </c>
      <c r="B20" s="45">
        <v>0.003208392</v>
      </c>
      <c r="C20" s="46">
        <v>0.005986424</v>
      </c>
      <c r="D20" s="46">
        <v>0.004184509</v>
      </c>
      <c r="E20" s="46">
        <v>0.007762923</v>
      </c>
      <c r="F20" s="47">
        <v>-0.006208278</v>
      </c>
      <c r="G20" s="48">
        <v>0.003944489</v>
      </c>
    </row>
    <row r="21" spans="1:7" ht="12.75" thickTop="1">
      <c r="A21" s="6" t="s">
        <v>29</v>
      </c>
      <c r="B21" s="39">
        <v>-144.0191</v>
      </c>
      <c r="C21" s="40">
        <v>103.2921</v>
      </c>
      <c r="D21" s="40">
        <v>120.4459</v>
      </c>
      <c r="E21" s="40">
        <v>-49.0754</v>
      </c>
      <c r="F21" s="41">
        <v>-158.7054</v>
      </c>
      <c r="G21" s="43">
        <v>0.002399924</v>
      </c>
    </row>
    <row r="22" spans="1:7" ht="12">
      <c r="A22" s="20" t="s">
        <v>30</v>
      </c>
      <c r="B22" s="29">
        <v>179.3409</v>
      </c>
      <c r="C22" s="14">
        <v>96.42471</v>
      </c>
      <c r="D22" s="14">
        <v>-13.26424</v>
      </c>
      <c r="E22" s="14">
        <v>-83.22671</v>
      </c>
      <c r="F22" s="25">
        <v>-192.1764</v>
      </c>
      <c r="G22" s="36">
        <v>0</v>
      </c>
    </row>
    <row r="23" spans="1:7" ht="12">
      <c r="A23" s="20" t="s">
        <v>31</v>
      </c>
      <c r="B23" s="29">
        <v>0.5382262</v>
      </c>
      <c r="C23" s="14">
        <v>0.9725847</v>
      </c>
      <c r="D23" s="14">
        <v>0.5413389</v>
      </c>
      <c r="E23" s="14">
        <v>0.8777951</v>
      </c>
      <c r="F23" s="25">
        <v>7.738681</v>
      </c>
      <c r="G23" s="35">
        <v>1.690629</v>
      </c>
    </row>
    <row r="24" spans="1:7" ht="12">
      <c r="A24" s="20" t="s">
        <v>32</v>
      </c>
      <c r="B24" s="29">
        <v>3.088548</v>
      </c>
      <c r="C24" s="14">
        <v>1.236793</v>
      </c>
      <c r="D24" s="14">
        <v>-2.478578</v>
      </c>
      <c r="E24" s="14">
        <v>-1.190324</v>
      </c>
      <c r="F24" s="25">
        <v>1.101168</v>
      </c>
      <c r="G24" s="35">
        <v>0.008273731</v>
      </c>
    </row>
    <row r="25" spans="1:7" ht="12">
      <c r="A25" s="20" t="s">
        <v>33</v>
      </c>
      <c r="B25" s="29">
        <v>0.7551892</v>
      </c>
      <c r="C25" s="14">
        <v>0.1374025</v>
      </c>
      <c r="D25" s="14">
        <v>0.7491495</v>
      </c>
      <c r="E25" s="14">
        <v>0.497513</v>
      </c>
      <c r="F25" s="25">
        <v>-0.8338001</v>
      </c>
      <c r="G25" s="35">
        <v>0.3300005</v>
      </c>
    </row>
    <row r="26" spans="1:7" ht="12">
      <c r="A26" s="21" t="s">
        <v>34</v>
      </c>
      <c r="B26" s="31">
        <v>1.146249</v>
      </c>
      <c r="C26" s="16">
        <v>1.403186</v>
      </c>
      <c r="D26" s="16">
        <v>0.3799808</v>
      </c>
      <c r="E26" s="16">
        <v>0.7012223</v>
      </c>
      <c r="F26" s="27">
        <v>1.813282</v>
      </c>
      <c r="G26" s="37">
        <v>1.006173</v>
      </c>
    </row>
    <row r="27" spans="1:7" ht="12">
      <c r="A27" s="20" t="s">
        <v>35</v>
      </c>
      <c r="B27" s="29">
        <v>0.1125242</v>
      </c>
      <c r="C27" s="14">
        <v>0.02693241</v>
      </c>
      <c r="D27" s="14">
        <v>0.2638256</v>
      </c>
      <c r="E27" s="14">
        <v>-0.02727652</v>
      </c>
      <c r="F27" s="25">
        <v>0.3468252</v>
      </c>
      <c r="G27" s="35">
        <v>0.1261283</v>
      </c>
    </row>
    <row r="28" spans="1:7" ht="12">
      <c r="A28" s="20" t="s">
        <v>36</v>
      </c>
      <c r="B28" s="29">
        <v>0.05705791</v>
      </c>
      <c r="C28" s="14">
        <v>-0.2301329</v>
      </c>
      <c r="D28" s="14">
        <v>-0.3380198</v>
      </c>
      <c r="E28" s="14">
        <v>-0.05257664</v>
      </c>
      <c r="F28" s="25">
        <v>-0.1854736</v>
      </c>
      <c r="G28" s="35">
        <v>-0.1660064</v>
      </c>
    </row>
    <row r="29" spans="1:7" ht="12">
      <c r="A29" s="20" t="s">
        <v>37</v>
      </c>
      <c r="B29" s="29">
        <v>0.2000729</v>
      </c>
      <c r="C29" s="14">
        <v>-0.02259031</v>
      </c>
      <c r="D29" s="14">
        <v>-0.02402101</v>
      </c>
      <c r="E29" s="14">
        <v>0.03217336</v>
      </c>
      <c r="F29" s="25">
        <v>-0.00296927</v>
      </c>
      <c r="G29" s="35">
        <v>0.02496206</v>
      </c>
    </row>
    <row r="30" spans="1:7" ht="12">
      <c r="A30" s="21" t="s">
        <v>38</v>
      </c>
      <c r="B30" s="31">
        <v>0.1465728</v>
      </c>
      <c r="C30" s="16">
        <v>0.2036065</v>
      </c>
      <c r="D30" s="16">
        <v>0.03885856</v>
      </c>
      <c r="E30" s="16">
        <v>0.07832289</v>
      </c>
      <c r="F30" s="27">
        <v>0.2581616</v>
      </c>
      <c r="G30" s="37">
        <v>0.1329528</v>
      </c>
    </row>
    <row r="31" spans="1:7" ht="12">
      <c r="A31" s="20" t="s">
        <v>39</v>
      </c>
      <c r="B31" s="29">
        <v>0.0273003</v>
      </c>
      <c r="C31" s="14">
        <v>-0.003846512</v>
      </c>
      <c r="D31" s="14">
        <v>0.03568137</v>
      </c>
      <c r="E31" s="14">
        <v>-0.02477262</v>
      </c>
      <c r="F31" s="25">
        <v>0.01131836</v>
      </c>
      <c r="G31" s="35">
        <v>0.007154946</v>
      </c>
    </row>
    <row r="32" spans="1:7" ht="12">
      <c r="A32" s="20" t="s">
        <v>40</v>
      </c>
      <c r="B32" s="29">
        <v>0.001524021</v>
      </c>
      <c r="C32" s="14">
        <v>-0.03865958</v>
      </c>
      <c r="D32" s="14">
        <v>-0.03708481</v>
      </c>
      <c r="E32" s="14">
        <v>-0.008475049</v>
      </c>
      <c r="F32" s="25">
        <v>-0.003946847</v>
      </c>
      <c r="G32" s="35">
        <v>-0.02057543</v>
      </c>
    </row>
    <row r="33" spans="1:7" ht="12">
      <c r="A33" s="20" t="s">
        <v>41</v>
      </c>
      <c r="B33" s="29">
        <v>0.1054757</v>
      </c>
      <c r="C33" s="14">
        <v>0.03314455</v>
      </c>
      <c r="D33" s="14">
        <v>0.03431772</v>
      </c>
      <c r="E33" s="14">
        <v>0.07495406</v>
      </c>
      <c r="F33" s="25">
        <v>0.1019196</v>
      </c>
      <c r="G33" s="35">
        <v>0.06312573</v>
      </c>
    </row>
    <row r="34" spans="1:7" ht="12">
      <c r="A34" s="21" t="s">
        <v>42</v>
      </c>
      <c r="B34" s="31">
        <v>-0.0257541</v>
      </c>
      <c r="C34" s="16">
        <v>-0.01164107</v>
      </c>
      <c r="D34" s="16">
        <v>-0.002045686</v>
      </c>
      <c r="E34" s="16">
        <v>0.007982604</v>
      </c>
      <c r="F34" s="27">
        <v>-0.00465677</v>
      </c>
      <c r="G34" s="37">
        <v>-0.005697754</v>
      </c>
    </row>
    <row r="35" spans="1:7" ht="12.75" thickBot="1">
      <c r="A35" s="22" t="s">
        <v>43</v>
      </c>
      <c r="B35" s="32">
        <v>8.700211E-05</v>
      </c>
      <c r="C35" s="17">
        <v>0.00130959</v>
      </c>
      <c r="D35" s="17">
        <v>-0.002082621</v>
      </c>
      <c r="E35" s="17">
        <v>0.0001684577</v>
      </c>
      <c r="F35" s="28">
        <v>0.0004274855</v>
      </c>
      <c r="G35" s="38">
        <v>-7.560514E-05</v>
      </c>
    </row>
    <row r="36" spans="1:7" ht="12">
      <c r="A36" s="4" t="s">
        <v>44</v>
      </c>
      <c r="B36" s="3">
        <v>23.58704</v>
      </c>
      <c r="C36" s="3">
        <v>23.59619</v>
      </c>
      <c r="D36" s="3">
        <v>23.61145</v>
      </c>
      <c r="E36" s="3">
        <v>23.61755</v>
      </c>
      <c r="F36" s="3">
        <v>23.63586</v>
      </c>
      <c r="G36" s="3"/>
    </row>
    <row r="37" spans="1:6" ht="12">
      <c r="A37" s="4" t="s">
        <v>45</v>
      </c>
      <c r="B37" s="2">
        <v>0.3051758</v>
      </c>
      <c r="C37" s="2">
        <v>0.2812704</v>
      </c>
      <c r="D37" s="2">
        <v>0.2731323</v>
      </c>
      <c r="E37" s="2">
        <v>0.2685547</v>
      </c>
      <c r="F37" s="2">
        <v>0.2665202</v>
      </c>
    </row>
    <row r="38" spans="1:7" ht="12">
      <c r="A38" s="4" t="s">
        <v>53</v>
      </c>
      <c r="B38" s="2">
        <v>4.058988E-05</v>
      </c>
      <c r="C38" s="2">
        <v>-7.054323E-05</v>
      </c>
      <c r="D38" s="2">
        <v>4.637135E-05</v>
      </c>
      <c r="E38" s="2">
        <v>2.6176E-05</v>
      </c>
      <c r="F38" s="2">
        <v>-5.132987E-05</v>
      </c>
      <c r="G38" s="2">
        <v>0.0002295083</v>
      </c>
    </row>
    <row r="39" spans="1:7" ht="12.75" thickBot="1">
      <c r="A39" s="4" t="s">
        <v>54</v>
      </c>
      <c r="B39" s="2">
        <v>0.0002441045</v>
      </c>
      <c r="C39" s="2">
        <v>-0.0001749164</v>
      </c>
      <c r="D39" s="2">
        <v>-0.0002046966</v>
      </c>
      <c r="E39" s="2">
        <v>8.364603E-05</v>
      </c>
      <c r="F39" s="2">
        <v>0.0002688127</v>
      </c>
      <c r="G39" s="2">
        <v>0.0006223198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3.117137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3.14062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0.00377</v>
      </c>
      <c r="D4">
        <v>0.003766</v>
      </c>
      <c r="E4">
        <v>0.003765</v>
      </c>
      <c r="F4">
        <v>0.0021</v>
      </c>
      <c r="G4">
        <v>0.011741</v>
      </c>
    </row>
    <row r="5" spans="1:7" ht="12.75">
      <c r="A5" t="s">
        <v>13</v>
      </c>
      <c r="B5">
        <v>8.966086</v>
      </c>
      <c r="C5">
        <v>4.821086</v>
      </c>
      <c r="D5">
        <v>-0.663212</v>
      </c>
      <c r="E5">
        <v>-4.161239</v>
      </c>
      <c r="F5">
        <v>-9.607639</v>
      </c>
      <c r="G5">
        <v>5.246394</v>
      </c>
    </row>
    <row r="6" spans="1:7" ht="12.75">
      <c r="A6" t="s">
        <v>14</v>
      </c>
      <c r="B6" s="53">
        <v>-21.30122</v>
      </c>
      <c r="C6" s="53">
        <v>40.50388</v>
      </c>
      <c r="D6" s="53">
        <v>-27.11755</v>
      </c>
      <c r="E6" s="53">
        <v>-15.80715</v>
      </c>
      <c r="F6" s="53">
        <v>27.15525</v>
      </c>
      <c r="G6" s="53">
        <v>-0.001224415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1.346639</v>
      </c>
      <c r="C8" s="53">
        <v>2.417029</v>
      </c>
      <c r="D8" s="53">
        <v>2.778112</v>
      </c>
      <c r="E8" s="53">
        <v>1.828434</v>
      </c>
      <c r="F8" s="53">
        <v>0.7951616</v>
      </c>
      <c r="G8" s="53">
        <v>1.990623</v>
      </c>
    </row>
    <row r="9" spans="1:7" ht="12.75">
      <c r="A9" t="s">
        <v>17</v>
      </c>
      <c r="B9" s="53">
        <v>1.182648</v>
      </c>
      <c r="C9" s="53">
        <v>-0.9232721</v>
      </c>
      <c r="D9" s="53">
        <v>-0.3407469</v>
      </c>
      <c r="E9" s="53">
        <v>0.3479724</v>
      </c>
      <c r="F9" s="53">
        <v>0.3335559</v>
      </c>
      <c r="G9" s="53">
        <v>-0.005385329</v>
      </c>
    </row>
    <row r="10" spans="1:7" ht="12.75">
      <c r="A10" t="s">
        <v>18</v>
      </c>
      <c r="B10" s="53">
        <v>-0.2162734</v>
      </c>
      <c r="C10" s="53">
        <v>-0.7409184</v>
      </c>
      <c r="D10" s="53">
        <v>-0.8642412</v>
      </c>
      <c r="E10" s="53">
        <v>-0.8102705</v>
      </c>
      <c r="F10" s="53">
        <v>-1.297901</v>
      </c>
      <c r="G10" s="53">
        <v>-0.7862974</v>
      </c>
    </row>
    <row r="11" spans="1:7" ht="12.75">
      <c r="A11" t="s">
        <v>19</v>
      </c>
      <c r="B11" s="53">
        <v>2.769851</v>
      </c>
      <c r="C11" s="53">
        <v>-0.6476071</v>
      </c>
      <c r="D11" s="53">
        <v>0.2187534</v>
      </c>
      <c r="E11" s="53">
        <v>-0.05324059</v>
      </c>
      <c r="F11" s="53">
        <v>10.7194</v>
      </c>
      <c r="G11" s="53">
        <v>1.720528</v>
      </c>
    </row>
    <row r="12" spans="1:7" ht="12.75">
      <c r="A12" t="s">
        <v>20</v>
      </c>
      <c r="B12" s="53">
        <v>-0.1745627</v>
      </c>
      <c r="C12" s="53">
        <v>-0.6205217</v>
      </c>
      <c r="D12" s="53">
        <v>0.1199579</v>
      </c>
      <c r="E12" s="53">
        <v>-0.4239058</v>
      </c>
      <c r="F12" s="53">
        <v>-0.7865526</v>
      </c>
      <c r="G12" s="53">
        <v>-0.3530922</v>
      </c>
    </row>
    <row r="13" spans="1:7" ht="12.75">
      <c r="A13" t="s">
        <v>21</v>
      </c>
      <c r="B13" s="53">
        <v>0.158495</v>
      </c>
      <c r="C13" s="53">
        <v>-0.06181153</v>
      </c>
      <c r="D13" s="53">
        <v>0.001153522</v>
      </c>
      <c r="E13" s="53">
        <v>0.1220885</v>
      </c>
      <c r="F13" s="53">
        <v>-0.0960075</v>
      </c>
      <c r="G13" s="53">
        <v>0.0247178</v>
      </c>
    </row>
    <row r="14" spans="1:7" ht="12.75">
      <c r="A14" t="s">
        <v>22</v>
      </c>
      <c r="B14" s="53">
        <v>0.1723151</v>
      </c>
      <c r="C14" s="53">
        <v>-0.027317</v>
      </c>
      <c r="D14" s="53">
        <v>-0.05140746</v>
      </c>
      <c r="E14" s="53">
        <v>-0.01286637</v>
      </c>
      <c r="F14" s="53">
        <v>0.1201731</v>
      </c>
      <c r="G14" s="53">
        <v>0.018919</v>
      </c>
    </row>
    <row r="15" spans="1:7" ht="12.75">
      <c r="A15" t="s">
        <v>23</v>
      </c>
      <c r="B15" s="53">
        <v>-0.4077783</v>
      </c>
      <c r="C15" s="53">
        <v>-0.01688002</v>
      </c>
      <c r="D15" s="53">
        <v>-0.03507582</v>
      </c>
      <c r="E15" s="53">
        <v>-0.1084601</v>
      </c>
      <c r="F15" s="53">
        <v>-0.1081254</v>
      </c>
      <c r="G15" s="53">
        <v>-0.1118563</v>
      </c>
    </row>
    <row r="16" spans="1:7" ht="12.75">
      <c r="A16" t="s">
        <v>24</v>
      </c>
      <c r="B16" s="53">
        <v>-0.03569047</v>
      </c>
      <c r="C16" s="53">
        <v>-0.0275556</v>
      </c>
      <c r="D16" s="53">
        <v>0.0008789026</v>
      </c>
      <c r="E16" s="53">
        <v>-0.0001358737</v>
      </c>
      <c r="F16" s="53">
        <v>0.008117609</v>
      </c>
      <c r="G16" s="53">
        <v>-0.0105123</v>
      </c>
    </row>
    <row r="17" spans="1:7" ht="12.75">
      <c r="A17" t="s">
        <v>25</v>
      </c>
      <c r="B17" s="53">
        <v>-0.02134279</v>
      </c>
      <c r="C17" s="53">
        <v>-0.00388412</v>
      </c>
      <c r="D17" s="53">
        <v>-0.01380312</v>
      </c>
      <c r="E17" s="53">
        <v>-0.00603877</v>
      </c>
      <c r="F17" s="53">
        <v>-0.02273353</v>
      </c>
      <c r="G17" s="53">
        <v>-0.01183375</v>
      </c>
    </row>
    <row r="18" spans="1:7" ht="12.75">
      <c r="A18" t="s">
        <v>26</v>
      </c>
      <c r="B18" s="53">
        <v>0.02613625</v>
      </c>
      <c r="C18" s="53">
        <v>0.03683132</v>
      </c>
      <c r="D18" s="53">
        <v>0.04453311</v>
      </c>
      <c r="E18" s="53">
        <v>0.04517545</v>
      </c>
      <c r="F18" s="53">
        <v>0.000537081</v>
      </c>
      <c r="G18" s="53">
        <v>0.03428608</v>
      </c>
    </row>
    <row r="19" spans="1:7" ht="12.75">
      <c r="A19" t="s">
        <v>27</v>
      </c>
      <c r="B19" s="53">
        <v>-0.2156516</v>
      </c>
      <c r="C19" s="53">
        <v>-0.2162565</v>
      </c>
      <c r="D19" s="53">
        <v>-0.2236087</v>
      </c>
      <c r="E19" s="53">
        <v>-0.2028222</v>
      </c>
      <c r="F19" s="53">
        <v>-0.1907428</v>
      </c>
      <c r="G19" s="53">
        <v>-0.2112874</v>
      </c>
    </row>
    <row r="20" spans="1:7" ht="12.75">
      <c r="A20" t="s">
        <v>28</v>
      </c>
      <c r="B20" s="53">
        <v>0.003208392</v>
      </c>
      <c r="C20" s="53">
        <v>0.005986424</v>
      </c>
      <c r="D20" s="53">
        <v>0.004184509</v>
      </c>
      <c r="E20" s="53">
        <v>0.007762923</v>
      </c>
      <c r="F20" s="53">
        <v>-0.006208278</v>
      </c>
      <c r="G20" s="53">
        <v>0.003944489</v>
      </c>
    </row>
    <row r="21" spans="1:7" ht="12.75">
      <c r="A21" t="s">
        <v>29</v>
      </c>
      <c r="B21" s="53">
        <v>-144.0191</v>
      </c>
      <c r="C21" s="53">
        <v>103.2921</v>
      </c>
      <c r="D21" s="53">
        <v>120.4459</v>
      </c>
      <c r="E21" s="53">
        <v>-49.0754</v>
      </c>
      <c r="F21" s="53">
        <v>-158.7054</v>
      </c>
      <c r="G21" s="53">
        <v>0.002399924</v>
      </c>
    </row>
    <row r="22" spans="1:7" ht="12.75">
      <c r="A22" t="s">
        <v>30</v>
      </c>
      <c r="B22" s="53">
        <v>179.3409</v>
      </c>
      <c r="C22" s="53">
        <v>96.42471</v>
      </c>
      <c r="D22" s="53">
        <v>-13.26424</v>
      </c>
      <c r="E22" s="53">
        <v>-83.22671</v>
      </c>
      <c r="F22" s="53">
        <v>-192.1764</v>
      </c>
      <c r="G22" s="53">
        <v>0</v>
      </c>
    </row>
    <row r="23" spans="1:7" ht="12.75">
      <c r="A23" t="s">
        <v>31</v>
      </c>
      <c r="B23" s="53">
        <v>0.5382262</v>
      </c>
      <c r="C23" s="53">
        <v>0.9725847</v>
      </c>
      <c r="D23" s="53">
        <v>0.5413389</v>
      </c>
      <c r="E23" s="53">
        <v>0.8777951</v>
      </c>
      <c r="F23" s="53">
        <v>7.738681</v>
      </c>
      <c r="G23" s="53">
        <v>1.690629</v>
      </c>
    </row>
    <row r="24" spans="1:7" ht="12.75">
      <c r="A24" t="s">
        <v>32</v>
      </c>
      <c r="B24" s="53">
        <v>3.088548</v>
      </c>
      <c r="C24" s="53">
        <v>1.236793</v>
      </c>
      <c r="D24" s="53">
        <v>-2.478578</v>
      </c>
      <c r="E24" s="53">
        <v>-1.190324</v>
      </c>
      <c r="F24" s="53">
        <v>1.101168</v>
      </c>
      <c r="G24" s="53">
        <v>0.008273731</v>
      </c>
    </row>
    <row r="25" spans="1:7" ht="12.75">
      <c r="A25" t="s">
        <v>33</v>
      </c>
      <c r="B25" s="53">
        <v>0.7551892</v>
      </c>
      <c r="C25" s="53">
        <v>0.1374025</v>
      </c>
      <c r="D25" s="53">
        <v>0.7491495</v>
      </c>
      <c r="E25" s="53">
        <v>0.497513</v>
      </c>
      <c r="F25" s="53">
        <v>-0.8338001</v>
      </c>
      <c r="G25" s="53">
        <v>0.3300005</v>
      </c>
    </row>
    <row r="26" spans="1:7" ht="12.75">
      <c r="A26" t="s">
        <v>34</v>
      </c>
      <c r="B26" s="53">
        <v>1.146249</v>
      </c>
      <c r="C26" s="53">
        <v>1.403186</v>
      </c>
      <c r="D26" s="53">
        <v>0.3799808</v>
      </c>
      <c r="E26" s="53">
        <v>0.7012223</v>
      </c>
      <c r="F26" s="53">
        <v>1.813282</v>
      </c>
      <c r="G26" s="53">
        <v>1.006173</v>
      </c>
    </row>
    <row r="27" spans="1:7" ht="12.75">
      <c r="A27" t="s">
        <v>35</v>
      </c>
      <c r="B27" s="53">
        <v>0.1125242</v>
      </c>
      <c r="C27" s="53">
        <v>0.02693241</v>
      </c>
      <c r="D27" s="53">
        <v>0.2638256</v>
      </c>
      <c r="E27" s="53">
        <v>-0.02727652</v>
      </c>
      <c r="F27" s="53">
        <v>0.3468252</v>
      </c>
      <c r="G27" s="53">
        <v>0.1261283</v>
      </c>
    </row>
    <row r="28" spans="1:7" ht="12.75">
      <c r="A28" t="s">
        <v>36</v>
      </c>
      <c r="B28" s="53">
        <v>0.05705791</v>
      </c>
      <c r="C28" s="53">
        <v>-0.2301329</v>
      </c>
      <c r="D28" s="53">
        <v>-0.3380198</v>
      </c>
      <c r="E28" s="53">
        <v>-0.05257664</v>
      </c>
      <c r="F28" s="53">
        <v>-0.1854736</v>
      </c>
      <c r="G28" s="53">
        <v>-0.1660064</v>
      </c>
    </row>
    <row r="29" spans="1:7" ht="12.75">
      <c r="A29" t="s">
        <v>37</v>
      </c>
      <c r="B29" s="53">
        <v>0.2000729</v>
      </c>
      <c r="C29" s="53">
        <v>-0.02259031</v>
      </c>
      <c r="D29" s="53">
        <v>-0.02402101</v>
      </c>
      <c r="E29" s="53">
        <v>0.03217336</v>
      </c>
      <c r="F29" s="53">
        <v>-0.00296927</v>
      </c>
      <c r="G29" s="53">
        <v>0.02496206</v>
      </c>
    </row>
    <row r="30" spans="1:7" ht="12.75">
      <c r="A30" t="s">
        <v>38</v>
      </c>
      <c r="B30" s="53">
        <v>0.1465728</v>
      </c>
      <c r="C30" s="53">
        <v>0.2036065</v>
      </c>
      <c r="D30" s="53">
        <v>0.03885856</v>
      </c>
      <c r="E30" s="53">
        <v>0.07832289</v>
      </c>
      <c r="F30" s="53">
        <v>0.2581616</v>
      </c>
      <c r="G30" s="53">
        <v>0.1329528</v>
      </c>
    </row>
    <row r="31" spans="1:7" ht="12.75">
      <c r="A31" t="s">
        <v>39</v>
      </c>
      <c r="B31" s="53">
        <v>0.0273003</v>
      </c>
      <c r="C31" s="53">
        <v>-0.003846512</v>
      </c>
      <c r="D31" s="53">
        <v>0.03568137</v>
      </c>
      <c r="E31" s="53">
        <v>-0.02477262</v>
      </c>
      <c r="F31" s="53">
        <v>0.01131836</v>
      </c>
      <c r="G31" s="53">
        <v>0.007154946</v>
      </c>
    </row>
    <row r="32" spans="1:7" ht="12.75">
      <c r="A32" t="s">
        <v>40</v>
      </c>
      <c r="B32" s="53">
        <v>0.001524021</v>
      </c>
      <c r="C32" s="53">
        <v>-0.03865958</v>
      </c>
      <c r="D32" s="53">
        <v>-0.03708481</v>
      </c>
      <c r="E32" s="53">
        <v>-0.008475049</v>
      </c>
      <c r="F32" s="53">
        <v>-0.003946847</v>
      </c>
      <c r="G32" s="53">
        <v>-0.02057543</v>
      </c>
    </row>
    <row r="33" spans="1:7" ht="12.75">
      <c r="A33" t="s">
        <v>41</v>
      </c>
      <c r="B33" s="53">
        <v>0.1054757</v>
      </c>
      <c r="C33" s="53">
        <v>0.03314455</v>
      </c>
      <c r="D33" s="53">
        <v>0.03431772</v>
      </c>
      <c r="E33" s="53">
        <v>0.07495406</v>
      </c>
      <c r="F33" s="53">
        <v>0.1019196</v>
      </c>
      <c r="G33" s="53">
        <v>0.06312573</v>
      </c>
    </row>
    <row r="34" spans="1:7" ht="12.75">
      <c r="A34" t="s">
        <v>42</v>
      </c>
      <c r="B34" s="53">
        <v>-0.0257541</v>
      </c>
      <c r="C34" s="53">
        <v>-0.01164107</v>
      </c>
      <c r="D34" s="53">
        <v>-0.002045686</v>
      </c>
      <c r="E34" s="53">
        <v>0.007982604</v>
      </c>
      <c r="F34" s="53">
        <v>-0.00465677</v>
      </c>
      <c r="G34" s="53">
        <v>-0.005697754</v>
      </c>
    </row>
    <row r="35" spans="1:7" ht="12.75">
      <c r="A35" t="s">
        <v>43</v>
      </c>
      <c r="B35" s="53">
        <v>8.700211E-05</v>
      </c>
      <c r="C35" s="53">
        <v>0.00130959</v>
      </c>
      <c r="D35" s="53">
        <v>-0.002082621</v>
      </c>
      <c r="E35" s="53">
        <v>0.0001684577</v>
      </c>
      <c r="F35" s="53">
        <v>0.0004274855</v>
      </c>
      <c r="G35" s="53">
        <v>-7.560514E-05</v>
      </c>
    </row>
    <row r="36" spans="1:6" ht="12.75">
      <c r="A36" t="s">
        <v>44</v>
      </c>
      <c r="B36" s="53">
        <v>23.58704</v>
      </c>
      <c r="C36" s="53">
        <v>23.59619</v>
      </c>
      <c r="D36" s="53">
        <v>23.61145</v>
      </c>
      <c r="E36" s="53">
        <v>23.61755</v>
      </c>
      <c r="F36" s="53">
        <v>23.63586</v>
      </c>
    </row>
    <row r="37" spans="1:6" ht="12.75">
      <c r="A37" t="s">
        <v>45</v>
      </c>
      <c r="B37" s="53">
        <v>0.3051758</v>
      </c>
      <c r="C37" s="53">
        <v>0.2812704</v>
      </c>
      <c r="D37" s="53">
        <v>0.2731323</v>
      </c>
      <c r="E37" s="53">
        <v>0.2685547</v>
      </c>
      <c r="F37" s="53">
        <v>0.2665202</v>
      </c>
    </row>
    <row r="38" spans="1:7" ht="12.75">
      <c r="A38" t="s">
        <v>55</v>
      </c>
      <c r="B38" s="53">
        <v>4.058988E-05</v>
      </c>
      <c r="C38" s="53">
        <v>-7.054323E-05</v>
      </c>
      <c r="D38" s="53">
        <v>4.637135E-05</v>
      </c>
      <c r="E38" s="53">
        <v>2.6176E-05</v>
      </c>
      <c r="F38" s="53">
        <v>-5.132987E-05</v>
      </c>
      <c r="G38" s="53">
        <v>0.0002295083</v>
      </c>
    </row>
    <row r="39" spans="1:7" ht="12.75">
      <c r="A39" t="s">
        <v>56</v>
      </c>
      <c r="B39" s="53">
        <v>0.0002441045</v>
      </c>
      <c r="C39" s="53">
        <v>-0.0001749164</v>
      </c>
      <c r="D39" s="53">
        <v>-0.0002046966</v>
      </c>
      <c r="E39" s="53">
        <v>8.364603E-05</v>
      </c>
      <c r="F39" s="53">
        <v>0.0002688127</v>
      </c>
      <c r="G39" s="53">
        <v>0.0006223198</v>
      </c>
    </row>
    <row r="40" spans="2:5" ht="12.75">
      <c r="B40" t="s">
        <v>46</v>
      </c>
      <c r="C40" t="s">
        <v>47</v>
      </c>
      <c r="D40" t="s">
        <v>48</v>
      </c>
      <c r="E40">
        <v>3.117137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4.058986656881823E-05</v>
      </c>
      <c r="C50">
        <f>-0.017/(C7*C7+C22*C22)*(C21*C22+C6*C7)</f>
        <v>-7.05432219193569E-05</v>
      </c>
      <c r="D50">
        <f>-0.017/(D7*D7+D22*D22)*(D21*D22+D6*D7)</f>
        <v>4.6371349379403514E-05</v>
      </c>
      <c r="E50">
        <f>-0.017/(E7*E7+E22*E22)*(E21*E22+E6*E7)</f>
        <v>2.6175996576835346E-05</v>
      </c>
      <c r="F50">
        <f>-0.017/(F7*F7+F22*F22)*(F21*F22+F6*F7)</f>
        <v>-5.132987148411598E-05</v>
      </c>
      <c r="G50">
        <f>(B50*B$4+C50*C$4+D50*D$4+E50*E$4+F50*F$4)/SUM(B$4:F$4)</f>
        <v>-5.684672817937772E-07</v>
      </c>
    </row>
    <row r="51" spans="1:7" ht="12.75">
      <c r="A51" t="s">
        <v>59</v>
      </c>
      <c r="B51">
        <f>-0.017/(B7*B7+B22*B22)*(B21*B7-B6*B22)</f>
        <v>0.00024410452767986685</v>
      </c>
      <c r="C51">
        <f>-0.017/(C7*C7+C22*C22)*(C21*C7-C6*C22)</f>
        <v>-0.00017491635902839605</v>
      </c>
      <c r="D51">
        <f>-0.017/(D7*D7+D22*D22)*(D21*D7-D6*D22)</f>
        <v>-0.0002046965219292708</v>
      </c>
      <c r="E51">
        <f>-0.017/(E7*E7+E22*E22)*(E21*E7-E6*E22)</f>
        <v>8.364603420760613E-05</v>
      </c>
      <c r="F51">
        <f>-0.017/(F7*F7+F22*F22)*(F21*F7-F6*F22)</f>
        <v>0.00026881274100857205</v>
      </c>
      <c r="G51">
        <f>(B51*B$4+C51*C$4+D51*D$4+E51*E$4+F51*F$4)/SUM(B$4:F$4)</f>
        <v>1.9178957027317066E-08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9999.99097369941</v>
      </c>
      <c r="C62">
        <f>C7+(2/0.017)*(C8*C50-C23*C51)</f>
        <v>9999.999954818994</v>
      </c>
      <c r="D62">
        <f>D7+(2/0.017)*(D8*D50-D23*D51)</f>
        <v>10000.028192352022</v>
      </c>
      <c r="E62">
        <f>E7+(2/0.017)*(E8*E50-E23*E51)</f>
        <v>9999.996992588607</v>
      </c>
      <c r="F62">
        <f>F7+(2/0.017)*(F8*F50-F23*F51)</f>
        <v>9999.750462165395</v>
      </c>
    </row>
    <row r="63" spans="1:6" ht="12.75">
      <c r="A63" t="s">
        <v>67</v>
      </c>
      <c r="B63">
        <f>B8+(3/0.017)*(B9*B50-B24*B51)</f>
        <v>1.222063995369638</v>
      </c>
      <c r="C63">
        <f>C8+(3/0.017)*(C9*C50-C24*C51)</f>
        <v>2.4666994559542452</v>
      </c>
      <c r="D63">
        <f>D8+(3/0.017)*(D9*D50-D24*D51)</f>
        <v>2.685790143032896</v>
      </c>
      <c r="E63">
        <f>E8+(3/0.017)*(E9*E50-E24*E51)</f>
        <v>1.8476118364188294</v>
      </c>
      <c r="F63">
        <f>F8+(3/0.017)*(F9*F50-F24*F51)</f>
        <v>0.7399034759051714</v>
      </c>
    </row>
    <row r="64" spans="1:6" ht="12.75">
      <c r="A64" t="s">
        <v>68</v>
      </c>
      <c r="B64">
        <f>B9+(4/0.017)*(B10*B50-B25*B51)</f>
        <v>1.137207150253336</v>
      </c>
      <c r="C64">
        <f>C9+(4/0.017)*(C10*C50-C25*C51)</f>
        <v>-0.9053189903207685</v>
      </c>
      <c r="D64">
        <f>D9+(4/0.017)*(D10*D50-D25*D51)</f>
        <v>-0.31409460201840533</v>
      </c>
      <c r="E64">
        <f>E9+(4/0.017)*(E10*E50-E25*E51)</f>
        <v>0.33319013476446135</v>
      </c>
      <c r="F64">
        <f>F9+(4/0.017)*(F10*F50-F25*F51)</f>
        <v>0.40196935455607696</v>
      </c>
    </row>
    <row r="65" spans="1:6" ht="12.75">
      <c r="A65" t="s">
        <v>69</v>
      </c>
      <c r="B65">
        <f>B10+(5/0.017)*(B11*B50-B26*B51)</f>
        <v>-0.2655018377185329</v>
      </c>
      <c r="C65">
        <f>C10+(5/0.017)*(C11*C50-C26*C51)</f>
        <v>-0.6552935536672146</v>
      </c>
      <c r="D65">
        <f>D10+(5/0.017)*(D11*D50-D26*D51)</f>
        <v>-0.8383810122061076</v>
      </c>
      <c r="E65">
        <f>E10+(5/0.017)*(E11*E50-E26*E51)</f>
        <v>-0.8279317029395662</v>
      </c>
      <c r="F65">
        <f>F10+(5/0.017)*(F11*F50-F26*F51)</f>
        <v>-1.6030947438318641</v>
      </c>
    </row>
    <row r="66" spans="1:6" ht="12.75">
      <c r="A66" t="s">
        <v>70</v>
      </c>
      <c r="B66">
        <f>B11+(6/0.017)*(B12*B50-B27*B51)</f>
        <v>2.7576557729196067</v>
      </c>
      <c r="C66">
        <f>C11+(6/0.017)*(C12*C50-C27*C51)</f>
        <v>-0.6304949167931988</v>
      </c>
      <c r="D66">
        <f>D11+(6/0.017)*(D12*D50-D27*D51)</f>
        <v>0.2397769737909256</v>
      </c>
      <c r="E66">
        <f>E11+(6/0.017)*(E12*E50-E27*E51)</f>
        <v>-0.05635161966284101</v>
      </c>
      <c r="F66">
        <f>F11+(6/0.017)*(F12*F50-F27*F51)</f>
        <v>10.700744451015524</v>
      </c>
    </row>
    <row r="67" spans="1:6" ht="12.75">
      <c r="A67" t="s">
        <v>71</v>
      </c>
      <c r="B67">
        <f>B12+(7/0.017)*(B13*B50-B28*B51)</f>
        <v>-0.17764879546375756</v>
      </c>
      <c r="C67">
        <f>C12+(7/0.017)*(C13*C50-C28*C51)</f>
        <v>-0.6353014277281627</v>
      </c>
      <c r="D67">
        <f>D12+(7/0.017)*(D13*D50-D28*D51)</f>
        <v>0.09148931710465634</v>
      </c>
      <c r="E67">
        <f>E12+(7/0.017)*(E13*E50-E28*E51)</f>
        <v>-0.4207790171116339</v>
      </c>
      <c r="F67">
        <f>F12+(7/0.017)*(F13*F50-F28*F51)</f>
        <v>-0.7639937743493723</v>
      </c>
    </row>
    <row r="68" spans="1:6" ht="12.75">
      <c r="A68" t="s">
        <v>72</v>
      </c>
      <c r="B68">
        <f>B13+(8/0.017)*(B14*B50-B29*B51)</f>
        <v>0.1388034923109418</v>
      </c>
      <c r="C68">
        <f>C13+(8/0.017)*(C14*C50-C29*C51)</f>
        <v>-0.06276418203828316</v>
      </c>
      <c r="D68">
        <f>D13+(8/0.017)*(D14*D50-D29*D51)</f>
        <v>-0.002282172347574562</v>
      </c>
      <c r="E68">
        <f>E13+(8/0.017)*(E14*E50-E29*E51)</f>
        <v>0.12066357575143062</v>
      </c>
      <c r="F68">
        <f>F13+(8/0.017)*(F14*F50-F29*F51)</f>
        <v>-0.09853469631593095</v>
      </c>
    </row>
    <row r="69" spans="1:6" ht="12.75">
      <c r="A69" t="s">
        <v>73</v>
      </c>
      <c r="B69">
        <f>B14+(9/0.017)*(B15*B50-B30*B51)</f>
        <v>0.14461058481691905</v>
      </c>
      <c r="C69">
        <f>C14+(9/0.017)*(C15*C50-C30*C51)</f>
        <v>-0.007832064243387959</v>
      </c>
      <c r="D69">
        <f>D14+(9/0.017)*(D15*D50-D30*D51)</f>
        <v>-0.048057501719016626</v>
      </c>
      <c r="E69">
        <f>E14+(9/0.017)*(E15*E50-E30*E51)</f>
        <v>-0.01783778488720683</v>
      </c>
      <c r="F69">
        <f>F14+(9/0.017)*(F15*F50-F30*F51)</f>
        <v>0.08637171294724064</v>
      </c>
    </row>
    <row r="70" spans="1:6" ht="12.75">
      <c r="A70" t="s">
        <v>74</v>
      </c>
      <c r="B70">
        <f>B15+(10/0.017)*(B16*B50-B31*B51)</f>
        <v>-0.41255053426593946</v>
      </c>
      <c r="C70">
        <f>C15+(10/0.017)*(C16*C50-C31*C51)</f>
        <v>-0.016132347687104705</v>
      </c>
      <c r="D70">
        <f>D15+(10/0.017)*(D16*D50-D31*D51)</f>
        <v>-0.030755462213996183</v>
      </c>
      <c r="E70">
        <f>E15+(10/0.017)*(E16*E50-E31*E51)</f>
        <v>-0.10724329129974945</v>
      </c>
      <c r="F70">
        <f>F15+(10/0.017)*(F16*F50-F31*F51)</f>
        <v>-0.11016022070708828</v>
      </c>
    </row>
    <row r="71" spans="1:6" ht="12.75">
      <c r="A71" t="s">
        <v>75</v>
      </c>
      <c r="B71">
        <f>B16+(11/0.017)*(B17*B50-B32*B51)</f>
        <v>-0.03649173680420827</v>
      </c>
      <c r="C71">
        <f>C16+(11/0.017)*(C17*C50-C32*C51)</f>
        <v>-0.0317538435880295</v>
      </c>
      <c r="D71">
        <f>D16+(11/0.017)*(D17*D50-D32*D51)</f>
        <v>-0.004447168585764142</v>
      </c>
      <c r="E71">
        <f>E16+(11/0.017)*(E17*E50-E32*E51)</f>
        <v>0.00022054792193442724</v>
      </c>
      <c r="F71">
        <f>F16+(11/0.017)*(F17*F50-F32*F51)</f>
        <v>0.009559173192388783</v>
      </c>
    </row>
    <row r="72" spans="1:6" ht="12.75">
      <c r="A72" t="s">
        <v>76</v>
      </c>
      <c r="B72">
        <f>B17+(12/0.017)*(B18*B50-B33*B51)</f>
        <v>-0.038768363433007574</v>
      </c>
      <c r="C72">
        <f>C17+(12/0.017)*(C18*C50-C33*C51)</f>
        <v>-0.0016257736277940403</v>
      </c>
      <c r="D72">
        <f>D17+(12/0.017)*(D18*D50-D33*D51)</f>
        <v>-0.007386805886608953</v>
      </c>
      <c r="E72">
        <f>E17+(12/0.017)*(E18*E50-E33*E51)</f>
        <v>-0.009629662312142564</v>
      </c>
      <c r="F72">
        <f>F17+(12/0.017)*(F18*F50-F33*F51)</f>
        <v>-0.04209225141449681</v>
      </c>
    </row>
    <row r="73" spans="1:6" ht="12.75">
      <c r="A73" t="s">
        <v>77</v>
      </c>
      <c r="B73">
        <f>B18+(13/0.017)*(B19*B50-B34*B51)</f>
        <v>0.02425004386532839</v>
      </c>
      <c r="C73">
        <f>C18+(13/0.017)*(C19*C50-C34*C51)</f>
        <v>0.04694013276401843</v>
      </c>
      <c r="D73">
        <f>D18+(13/0.017)*(D19*D50-D34*D51)</f>
        <v>0.03628362967678017</v>
      </c>
      <c r="E73">
        <f>E18+(13/0.017)*(E19*E50-E34*E51)</f>
        <v>0.04060496629752777</v>
      </c>
      <c r="F73">
        <f>F18+(13/0.017)*(F19*F50-F34*F51)</f>
        <v>0.00898142410235706</v>
      </c>
    </row>
    <row r="74" spans="1:6" ht="12.75">
      <c r="A74" t="s">
        <v>78</v>
      </c>
      <c r="B74">
        <f>B19+(14/0.017)*(B20*B50-B35*B51)</f>
        <v>-0.2155618430400609</v>
      </c>
      <c r="C74">
        <f>C19+(14/0.017)*(C20*C50-C35*C51)</f>
        <v>-0.21641563299468322</v>
      </c>
      <c r="D74">
        <f>D19+(14/0.017)*(D20*D50-D35*D51)</f>
        <v>-0.22379997619113368</v>
      </c>
      <c r="E74">
        <f>E19+(14/0.017)*(E20*E50-E35*E51)</f>
        <v>-0.20266646117748677</v>
      </c>
      <c r="F74">
        <f>F19+(14/0.017)*(F20*F50-F35*F51)</f>
        <v>-0.1905750004776272</v>
      </c>
    </row>
    <row r="75" spans="1:6" ht="12.75">
      <c r="A75" t="s">
        <v>79</v>
      </c>
      <c r="B75" s="53">
        <f>B20</f>
        <v>0.003208392</v>
      </c>
      <c r="C75" s="53">
        <f>C20</f>
        <v>0.005986424</v>
      </c>
      <c r="D75" s="53">
        <f>D20</f>
        <v>0.004184509</v>
      </c>
      <c r="E75" s="53">
        <f>E20</f>
        <v>0.007762923</v>
      </c>
      <c r="F75" s="53">
        <f>F20</f>
        <v>-0.006208278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179.3821432007873</v>
      </c>
      <c r="C82">
        <f>C22+(2/0.017)*(C8*C51+C23*C50)</f>
        <v>96.36689974462665</v>
      </c>
      <c r="D82">
        <f>D22+(2/0.017)*(D8*D51+D23*D50)</f>
        <v>-13.328189088078283</v>
      </c>
      <c r="E82">
        <f>E22+(2/0.017)*(E8*E51+E23*E50)</f>
        <v>-83.20601371594786</v>
      </c>
      <c r="F82">
        <f>F22+(2/0.017)*(F8*F51+F23*F50)</f>
        <v>-192.19798540375834</v>
      </c>
    </row>
    <row r="83" spans="1:6" ht="12.75">
      <c r="A83" t="s">
        <v>82</v>
      </c>
      <c r="B83">
        <f>B23+(3/0.017)*(B9*B51+B24*B50)</f>
        <v>0.6112944616463993</v>
      </c>
      <c r="C83">
        <f>C23+(3/0.017)*(C9*C51+C24*C50)</f>
        <v>0.9856872937159754</v>
      </c>
      <c r="D83">
        <f>D23+(3/0.017)*(D9*D51+D24*D50)</f>
        <v>0.5333650233328372</v>
      </c>
      <c r="E83">
        <f>E23+(3/0.017)*(E9*E51+E24*E50)</f>
        <v>0.8774330872337138</v>
      </c>
      <c r="F83">
        <f>F23+(3/0.017)*(F9*F51+F24*F50)</f>
        <v>7.744529458324028</v>
      </c>
    </row>
    <row r="84" spans="1:6" ht="12.75">
      <c r="A84" t="s">
        <v>83</v>
      </c>
      <c r="B84">
        <f>B24+(4/0.017)*(B10*B51+B25*B50)</f>
        <v>3.0833385206365866</v>
      </c>
      <c r="C84">
        <f>C24+(4/0.017)*(C10*C51+C25*C50)</f>
        <v>1.2650061608977343</v>
      </c>
      <c r="D84">
        <f>D24+(4/0.017)*(D10*D51+D25*D50)</f>
        <v>-2.42877888448238</v>
      </c>
      <c r="E84">
        <f>E24+(4/0.017)*(E10*E51+E25*E50)</f>
        <v>-1.20320706244129</v>
      </c>
      <c r="F84">
        <f>F24+(4/0.017)*(F10*F51+F25*F50)</f>
        <v>1.029146006260865</v>
      </c>
    </row>
    <row r="85" spans="1:6" ht="12.75">
      <c r="A85" t="s">
        <v>84</v>
      </c>
      <c r="B85">
        <f>B25+(5/0.017)*(B11*B51+B26*B50)</f>
        <v>0.9677360423715435</v>
      </c>
      <c r="C85">
        <f>C25+(5/0.017)*(C11*C51+C26*C50)</f>
        <v>0.14160597488847168</v>
      </c>
      <c r="D85">
        <f>D25+(5/0.017)*(D11*D51+D26*D50)</f>
        <v>0.7411619006747243</v>
      </c>
      <c r="E85">
        <f>E25+(5/0.017)*(E11*E51+E26*E50)</f>
        <v>0.5016017730329493</v>
      </c>
      <c r="F85">
        <f>F25+(5/0.017)*(F11*F51+F26*F50)</f>
        <v>-0.013671934134462771</v>
      </c>
    </row>
    <row r="86" spans="1:6" ht="12.75">
      <c r="A86" t="s">
        <v>85</v>
      </c>
      <c r="B86">
        <f>B26+(6/0.017)*(B12*B51+B27*B50)</f>
        <v>1.1328216341752027</v>
      </c>
      <c r="C86">
        <f>C26+(6/0.017)*(C12*C51+C27*C50)</f>
        <v>1.4408234697011733</v>
      </c>
      <c r="D86">
        <f>D26+(6/0.017)*(D12*D51+D27*D50)</f>
        <v>0.3756322061758441</v>
      </c>
      <c r="E86">
        <f>E26+(6/0.017)*(E12*E51+E27*E50)</f>
        <v>0.6884557014793821</v>
      </c>
      <c r="F86">
        <f>F26+(6/0.017)*(F12*F51+F27*F50)</f>
        <v>1.73237452236581</v>
      </c>
    </row>
    <row r="87" spans="1:6" ht="12.75">
      <c r="A87" t="s">
        <v>86</v>
      </c>
      <c r="B87">
        <f>B27+(7/0.017)*(B13*B51+B28*B50)</f>
        <v>0.12940874355750076</v>
      </c>
      <c r="C87">
        <f>C27+(7/0.017)*(C13*C51+C28*C50)</f>
        <v>0.038069065768502205</v>
      </c>
      <c r="D87">
        <f>D27+(7/0.017)*(D13*D51+D28*D50)</f>
        <v>0.25727419451233674</v>
      </c>
      <c r="E87">
        <f>E27+(7/0.017)*(E13*E51+E28*E50)</f>
        <v>-0.023638178218184897</v>
      </c>
      <c r="F87">
        <f>F27+(7/0.017)*(F13*F51+F28*F50)</f>
        <v>0.3401184986903065</v>
      </c>
    </row>
    <row r="88" spans="1:6" ht="12.75">
      <c r="A88" t="s">
        <v>87</v>
      </c>
      <c r="B88">
        <f>B28+(8/0.017)*(B14*B51+B29*B50)</f>
        <v>0.08067382925300967</v>
      </c>
      <c r="C88">
        <f>C28+(8/0.017)*(C14*C51+C29*C50)</f>
        <v>-0.22713441367946552</v>
      </c>
      <c r="D88">
        <f>D28+(8/0.017)*(D14*D51+D29*D50)</f>
        <v>-0.33359201571008845</v>
      </c>
      <c r="E88">
        <f>E28+(8/0.017)*(E14*E51+E29*E50)</f>
        <v>-0.052686781677139964</v>
      </c>
      <c r="F88">
        <f>F28+(8/0.017)*(F14*F51+F29*F50)</f>
        <v>-0.17019996580988286</v>
      </c>
    </row>
    <row r="89" spans="1:6" ht="12.75">
      <c r="A89" t="s">
        <v>88</v>
      </c>
      <c r="B89">
        <f>B29+(9/0.017)*(B15*B51+B30*B50)</f>
        <v>0.15052463939265714</v>
      </c>
      <c r="C89">
        <f>C29+(9/0.017)*(C15*C51+C30*C50)</f>
        <v>-0.028631145404410193</v>
      </c>
      <c r="D89">
        <f>D29+(9/0.017)*(D15*D51+D30*D50)</f>
        <v>-0.019265927648257703</v>
      </c>
      <c r="E89">
        <f>E29+(9/0.017)*(E15*E51+E30*E50)</f>
        <v>0.028455789540700424</v>
      </c>
      <c r="F89">
        <f>F29+(9/0.017)*(F15*F51+F30*F50)</f>
        <v>-0.025372327768884595</v>
      </c>
    </row>
    <row r="90" spans="1:6" ht="12.75">
      <c r="A90" t="s">
        <v>89</v>
      </c>
      <c r="B90">
        <f>B30+(10/0.017)*(B16*B51+B31*B50)</f>
        <v>0.14209980600721545</v>
      </c>
      <c r="C90">
        <f>C30+(10/0.017)*(C16*C51+C31*C50)</f>
        <v>0.20660136504263196</v>
      </c>
      <c r="D90">
        <f>D30+(10/0.017)*(D16*D51+D31*D50)</f>
        <v>0.039726021746630105</v>
      </c>
      <c r="E90">
        <f>E30+(10/0.017)*(E16*E51+E31*E50)</f>
        <v>0.07793476452207215</v>
      </c>
      <c r="F90">
        <f>F30+(10/0.017)*(F16*F51+F31*F50)</f>
        <v>0.2591034510361852</v>
      </c>
    </row>
    <row r="91" spans="1:6" ht="12.75">
      <c r="A91" t="s">
        <v>90</v>
      </c>
      <c r="B91">
        <f>B31+(11/0.017)*(B17*B51+B32*B50)</f>
        <v>0.023969233500228965</v>
      </c>
      <c r="C91">
        <f>C31+(11/0.017)*(C17*C51+C32*C50)</f>
        <v>-0.0016422624672668496</v>
      </c>
      <c r="D91">
        <f>D31+(11/0.017)*(D17*D51+D32*D50)</f>
        <v>0.03639687339532524</v>
      </c>
      <c r="E91">
        <f>E31+(11/0.017)*(E17*E51+E32*E50)</f>
        <v>-0.025243007186567537</v>
      </c>
      <c r="F91">
        <f>F31+(11/0.017)*(F17*F51+F32*F50)</f>
        <v>0.007495231471114442</v>
      </c>
    </row>
    <row r="92" spans="1:6" ht="12.75">
      <c r="A92" t="s">
        <v>91</v>
      </c>
      <c r="B92">
        <f>B32+(12/0.017)*(B18*B51+B33*B50)</f>
        <v>0.009049589153523966</v>
      </c>
      <c r="C92">
        <f>C32+(12/0.017)*(C18*C51+C33*C50)</f>
        <v>-0.04485759675671315</v>
      </c>
      <c r="D92">
        <f>D32+(12/0.017)*(D18*D51+D33*D50)</f>
        <v>-0.04239616087788406</v>
      </c>
      <c r="E92">
        <f>E32+(12/0.017)*(E18*E51+E33*E50)</f>
        <v>-0.004422758797159592</v>
      </c>
      <c r="F92">
        <f>F32+(12/0.017)*(F18*F51+F33*F50)</f>
        <v>-0.007537773414559211</v>
      </c>
    </row>
    <row r="93" spans="1:6" ht="12.75">
      <c r="A93" t="s">
        <v>92</v>
      </c>
      <c r="B93">
        <f>B33+(13/0.017)*(B19*B51+B34*B50)</f>
        <v>0.06442102136634716</v>
      </c>
      <c r="C93">
        <f>C33+(13/0.017)*(C19*C51+C34*C50)</f>
        <v>0.0626989015498806</v>
      </c>
      <c r="D93">
        <f>D33+(13/0.017)*(D19*D51+D34*D50)</f>
        <v>0.06924723795633467</v>
      </c>
      <c r="E93">
        <f>E33+(13/0.017)*(E19*E51+E34*E50)</f>
        <v>0.062140403480253646</v>
      </c>
      <c r="F93">
        <f>F33+(13/0.017)*(F19*F51+F34*F50)</f>
        <v>0.06289278674292684</v>
      </c>
    </row>
    <row r="94" spans="1:6" ht="12.75">
      <c r="A94" t="s">
        <v>93</v>
      </c>
      <c r="B94">
        <f>B34+(14/0.017)*(B20*B51+B35*B50)</f>
        <v>-0.02510621753827579</v>
      </c>
      <c r="C94">
        <f>C34+(14/0.017)*(C20*C51+C35*C50)</f>
        <v>-0.012579486860437063</v>
      </c>
      <c r="D94">
        <f>D34+(14/0.017)*(D20*D51+D35*D50)</f>
        <v>-0.0028306152576568584</v>
      </c>
      <c r="E94">
        <f>E34+(14/0.017)*(E20*E51+E35*E50)</f>
        <v>0.008520984105519163</v>
      </c>
      <c r="F94">
        <f>F34+(14/0.017)*(F20*F51+F35*F50)</f>
        <v>-0.006049199295681974</v>
      </c>
    </row>
    <row r="95" spans="1:6" ht="12.75">
      <c r="A95" t="s">
        <v>94</v>
      </c>
      <c r="B95" s="53">
        <f>B35</f>
        <v>8.700211E-05</v>
      </c>
      <c r="C95" s="53">
        <f>C35</f>
        <v>0.00130959</v>
      </c>
      <c r="D95" s="53">
        <f>D35</f>
        <v>-0.002082621</v>
      </c>
      <c r="E95" s="53">
        <f>E35</f>
        <v>0.0001684577</v>
      </c>
      <c r="F95" s="53">
        <f>F35</f>
        <v>0.0004274855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1.2220650984423298</v>
      </c>
      <c r="C103">
        <f>C63*10000/C62</f>
        <v>2.4666994670990414</v>
      </c>
      <c r="D103">
        <f>D63*10000/D62</f>
        <v>2.6857825711801264</v>
      </c>
      <c r="E103">
        <f>E63*10000/E62</f>
        <v>1.847612392071885</v>
      </c>
      <c r="F103">
        <f>F63*10000/F62</f>
        <v>0.7399219397570338</v>
      </c>
      <c r="G103">
        <f>AVERAGE(C103:E103)</f>
        <v>2.3333648101170175</v>
      </c>
      <c r="H103">
        <f>STDEV(C103:E103)</f>
        <v>0.43470209379639857</v>
      </c>
      <c r="I103">
        <f>(B103*B4+C103*C4+D103*D4+E103*E4+F103*F4)/SUM(B4:F4)</f>
        <v>1.9594887206048237</v>
      </c>
      <c r="K103">
        <f>(LN(H103)+LN(H123))/2-LN(K114*K115^3)</f>
        <v>-5.016667927755735</v>
      </c>
    </row>
    <row r="104" spans="1:11" ht="12.75">
      <c r="A104" t="s">
        <v>68</v>
      </c>
      <c r="B104">
        <f>B64*10000/B62</f>
        <v>1.1372081767316198</v>
      </c>
      <c r="C104">
        <f>C64*10000/C62</f>
        <v>-0.9053189944110909</v>
      </c>
      <c r="D104">
        <f>D64*10000/D62</f>
        <v>-0.314093716514343</v>
      </c>
      <c r="E104">
        <f>E64*10000/E62</f>
        <v>0.3331902349684722</v>
      </c>
      <c r="F104">
        <f>F64*10000/F62</f>
        <v>0.40197938546261736</v>
      </c>
      <c r="G104">
        <f>AVERAGE(C104:E104)</f>
        <v>-0.29540749198565386</v>
      </c>
      <c r="H104">
        <f>STDEV(C104:E104)</f>
        <v>0.6194660273614222</v>
      </c>
      <c r="I104">
        <f>(B104*B4+C104*C4+D104*D4+E104*E4+F104*F4)/SUM(B4:F4)</f>
        <v>0.004502488145153799</v>
      </c>
      <c r="K104">
        <f>(LN(H104)+LN(H124))/2-LN(K114*K115^4)</f>
        <v>-3.2106772573314</v>
      </c>
    </row>
    <row r="105" spans="1:11" ht="12.75">
      <c r="A105" t="s">
        <v>69</v>
      </c>
      <c r="B105">
        <f>B65*10000/B62</f>
        <v>-0.26550207736868864</v>
      </c>
      <c r="C105">
        <f>C65*10000/C62</f>
        <v>-0.6552935566278969</v>
      </c>
      <c r="D105">
        <f>D65*10000/D62</f>
        <v>-0.8383786486195087</v>
      </c>
      <c r="E105">
        <f>E65*10000/E62</f>
        <v>-0.8279319519327648</v>
      </c>
      <c r="F105">
        <f>F65*10000/F62</f>
        <v>-1.6031347481092264</v>
      </c>
      <c r="G105">
        <f>AVERAGE(C105:E105)</f>
        <v>-0.7738680523933902</v>
      </c>
      <c r="H105">
        <f>STDEV(C105:E105)</f>
        <v>0.10282128501651196</v>
      </c>
      <c r="I105">
        <f>(B105*B4+C105*C4+D105*D4+E105*E4+F105*F4)/SUM(B4:F4)</f>
        <v>-0.8117402873710309</v>
      </c>
      <c r="K105">
        <f>(LN(H105)+LN(H125))/2-LN(K114*K115^5)</f>
        <v>-4.432324299540978</v>
      </c>
    </row>
    <row r="106" spans="1:11" ht="12.75">
      <c r="A106" t="s">
        <v>70</v>
      </c>
      <c r="B106">
        <f>B66*10000/B62</f>
        <v>2.7576582620648464</v>
      </c>
      <c r="C106">
        <f>C66*10000/C62</f>
        <v>-0.6304949196418383</v>
      </c>
      <c r="D106">
        <f>D66*10000/D62</f>
        <v>0.2397762978051462</v>
      </c>
      <c r="E106">
        <f>E66*10000/E62</f>
        <v>-0.0563516366100964</v>
      </c>
      <c r="F106">
        <f>F66*10000/F62</f>
        <v>10.701011481738847</v>
      </c>
      <c r="G106">
        <f>AVERAGE(C106:E106)</f>
        <v>-0.14902341948226286</v>
      </c>
      <c r="H106">
        <f>STDEV(C106:E106)</f>
        <v>0.44247490605083317</v>
      </c>
      <c r="I106">
        <f>(B106*B4+C106*C4+D106*D4+E106*E4+F106*F4)/SUM(B4:F4)</f>
        <v>1.7250644515001872</v>
      </c>
      <c r="K106">
        <f>(LN(H106)+LN(H126))/2-LN(K114*K115^6)</f>
        <v>-2.8134922290821285</v>
      </c>
    </row>
    <row r="107" spans="1:11" ht="12.75">
      <c r="A107" t="s">
        <v>71</v>
      </c>
      <c r="B107">
        <f>B67*10000/B62</f>
        <v>-0.177648955815045</v>
      </c>
      <c r="C107">
        <f>C67*10000/C62</f>
        <v>-0.6353014305985185</v>
      </c>
      <c r="D107">
        <f>D67*10000/D62</f>
        <v>0.0914890591754801</v>
      </c>
      <c r="E107">
        <f>E67*10000/E62</f>
        <v>-0.4207791436572329</v>
      </c>
      <c r="F107">
        <f>F67*10000/F62</f>
        <v>-0.7640128393603267</v>
      </c>
      <c r="G107">
        <f>AVERAGE(C107:E107)</f>
        <v>-0.3215305050267571</v>
      </c>
      <c r="H107">
        <f>STDEV(C107:E107)</f>
        <v>0.3734217765596756</v>
      </c>
      <c r="I107">
        <f>(B107*B4+C107*C4+D107*D4+E107*E4+F107*F4)/SUM(B4:F4)</f>
        <v>-0.36019735470068937</v>
      </c>
      <c r="K107">
        <f>(LN(H107)+LN(H127))/2-LN(K114*K115^7)</f>
        <v>-2.962341644637575</v>
      </c>
    </row>
    <row r="108" spans="1:9" ht="12.75">
      <c r="A108" t="s">
        <v>72</v>
      </c>
      <c r="B108">
        <f>B68*10000/B62</f>
        <v>0.13880361759925935</v>
      </c>
      <c r="C108">
        <f>C68*10000/C62</f>
        <v>-0.06276418232185806</v>
      </c>
      <c r="D108">
        <f>D68*10000/D62</f>
        <v>-0.002282165913612081</v>
      </c>
      <c r="E108">
        <f>E68*10000/E62</f>
        <v>0.12066361203994279</v>
      </c>
      <c r="F108">
        <f>F68*10000/F62</f>
        <v>-0.09853715519076439</v>
      </c>
      <c r="G108">
        <f>AVERAGE(C108:E108)</f>
        <v>0.018539087934824217</v>
      </c>
      <c r="H108">
        <f>STDEV(C108:E108)</f>
        <v>0.0934696870379619</v>
      </c>
      <c r="I108">
        <f>(B108*B4+C108*C4+D108*D4+E108*E4+F108*F4)/SUM(B4:F4)</f>
        <v>0.020152847422238905</v>
      </c>
    </row>
    <row r="109" spans="1:9" ht="12.75">
      <c r="A109" t="s">
        <v>73</v>
      </c>
      <c r="B109">
        <f>B69*10000/B62</f>
        <v>0.14461071534689757</v>
      </c>
      <c r="C109">
        <f>C69*10000/C62</f>
        <v>-0.007832064278774014</v>
      </c>
      <c r="D109">
        <f>D69*10000/D62</f>
        <v>-0.04805736623399801</v>
      </c>
      <c r="E109">
        <f>E69*10000/E62</f>
        <v>-0.017837790251764195</v>
      </c>
      <c r="F109">
        <f>F69*10000/F62</f>
        <v>0.08637386830204688</v>
      </c>
      <c r="G109">
        <f>AVERAGE(C109:E109)</f>
        <v>-0.024575740254845407</v>
      </c>
      <c r="H109">
        <f>STDEV(C109:E109)</f>
        <v>0.02094203206544803</v>
      </c>
      <c r="I109">
        <f>(B109*B4+C109*C4+D109*D4+E109*E4+F109*F4)/SUM(B4:F4)</f>
        <v>0.014703743203364608</v>
      </c>
    </row>
    <row r="110" spans="1:11" ht="12.75">
      <c r="A110" t="s">
        <v>74</v>
      </c>
      <c r="B110">
        <f>B70*10000/B62</f>
        <v>-0.4125509066467887</v>
      </c>
      <c r="C110">
        <f>C70*10000/C62</f>
        <v>-0.016132347759992276</v>
      </c>
      <c r="D110">
        <f>D70*10000/D62</f>
        <v>-0.0307553755073589</v>
      </c>
      <c r="E110">
        <f>E70*10000/E62</f>
        <v>-0.10724332355222875</v>
      </c>
      <c r="F110">
        <f>F70*10000/F62</f>
        <v>-0.11016296968997928</v>
      </c>
      <c r="G110">
        <f>AVERAGE(C110:E110)</f>
        <v>-0.05137701560652664</v>
      </c>
      <c r="H110">
        <f>STDEV(C110:E110)</f>
        <v>0.04893098719357783</v>
      </c>
      <c r="I110">
        <f>(B110*B4+C110*C4+D110*D4+E110*E4+F110*F4)/SUM(B4:F4)</f>
        <v>-0.1113287561113373</v>
      </c>
      <c r="K110">
        <f>EXP(AVERAGE(K103:K107))</f>
        <v>0.025044509135407844</v>
      </c>
    </row>
    <row r="111" spans="1:9" ht="12.75">
      <c r="A111" t="s">
        <v>75</v>
      </c>
      <c r="B111">
        <f>B71*10000/B62</f>
        <v>-0.03649176974277655</v>
      </c>
      <c r="C111">
        <f>C71*10000/C62</f>
        <v>-0.03175384373149656</v>
      </c>
      <c r="D111">
        <f>D71*10000/D62</f>
        <v>-0.004447156048185261</v>
      </c>
      <c r="E111">
        <f>E71*10000/E62</f>
        <v>0.0002205479882622805</v>
      </c>
      <c r="F111">
        <f>F71*10000/F62</f>
        <v>0.009559411735879248</v>
      </c>
      <c r="G111">
        <f>AVERAGE(C111:E111)</f>
        <v>-0.011993483930473182</v>
      </c>
      <c r="H111">
        <f>STDEV(C111:E111)</f>
        <v>0.017271384711203465</v>
      </c>
      <c r="I111">
        <f>(B111*B4+C111*C4+D111*D4+E111*E4+F111*F4)/SUM(B4:F4)</f>
        <v>-0.012641501296586194</v>
      </c>
    </row>
    <row r="112" spans="1:9" ht="12.75">
      <c r="A112" t="s">
        <v>76</v>
      </c>
      <c r="B112">
        <f>B72*10000/B62</f>
        <v>-0.03876839842652933</v>
      </c>
      <c r="C112">
        <f>C72*10000/C62</f>
        <v>-0.0016257736351394491</v>
      </c>
      <c r="D112">
        <f>D72*10000/D62</f>
        <v>-0.007386785061524476</v>
      </c>
      <c r="E112">
        <f>E72*10000/E62</f>
        <v>-0.00962966520817905</v>
      </c>
      <c r="F112">
        <f>F72*10000/F62</f>
        <v>-0.042093301801635105</v>
      </c>
      <c r="G112">
        <f>AVERAGE(C112:E112)</f>
        <v>-0.006214074634947658</v>
      </c>
      <c r="H112">
        <f>STDEV(C112:E112)</f>
        <v>0.004128802173354285</v>
      </c>
      <c r="I112">
        <f>(B112*B4+C112*C4+D112*D4+E112*E4+F112*F4)/SUM(B4:F4)</f>
        <v>-0.015718658029600097</v>
      </c>
    </row>
    <row r="113" spans="1:9" ht="12.75">
      <c r="A113" t="s">
        <v>77</v>
      </c>
      <c r="B113">
        <f>B73*10000/B62</f>
        <v>0.02425006575416667</v>
      </c>
      <c r="C113">
        <f>C73*10000/C62</f>
        <v>0.04694013297609867</v>
      </c>
      <c r="D113">
        <f>D73*10000/D62</f>
        <v>0.036283527384982514</v>
      </c>
      <c r="E113">
        <f>E73*10000/E62</f>
        <v>0.04060497850911527</v>
      </c>
      <c r="F113">
        <f>F73*10000/F62</f>
        <v>0.008981648228462072</v>
      </c>
      <c r="G113">
        <f>AVERAGE(C113:E113)</f>
        <v>0.04127621295673215</v>
      </c>
      <c r="H113">
        <f>STDEV(C113:E113)</f>
        <v>0.005359918604223575</v>
      </c>
      <c r="I113">
        <f>(B113*B4+C113*C4+D113*D4+E113*E4+F113*F4)/SUM(B4:F4)</f>
        <v>0.03449159711930735</v>
      </c>
    </row>
    <row r="114" spans="1:11" ht="12.75">
      <c r="A114" t="s">
        <v>78</v>
      </c>
      <c r="B114">
        <f>B74*10000/B62</f>
        <v>-0.21556203761283563</v>
      </c>
      <c r="C114">
        <f>C74*10000/C62</f>
        <v>-0.21641563397247082</v>
      </c>
      <c r="D114">
        <f>D74*10000/D62</f>
        <v>-0.22379934524814135</v>
      </c>
      <c r="E114">
        <f>E74*10000/E62</f>
        <v>-0.20266652212764752</v>
      </c>
      <c r="F114">
        <f>F74*10000/F62</f>
        <v>-0.19057975616359446</v>
      </c>
      <c r="G114">
        <f>AVERAGE(C114:E114)</f>
        <v>-0.2142938337827532</v>
      </c>
      <c r="H114">
        <f>STDEV(C114:E114)</f>
        <v>0.010724997915820727</v>
      </c>
      <c r="I114">
        <f>(B114*B4+C114*C4+D114*D4+E114*E4+F114*F4)/SUM(B4:F4)</f>
        <v>-0.2112977392531221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0.003208394895993674</v>
      </c>
      <c r="C115">
        <f>C75*10000/C62</f>
        <v>0.005986424027047266</v>
      </c>
      <c r="D115">
        <f>D75*10000/D62</f>
        <v>0.004184497202918183</v>
      </c>
      <c r="E115">
        <f>E75*10000/E62</f>
        <v>0.007762925334631009</v>
      </c>
      <c r="F115">
        <f>F75*10000/F62</f>
        <v>-0.006208432923890812</v>
      </c>
      <c r="G115">
        <f>AVERAGE(C115:E115)</f>
        <v>0.005977948854865485</v>
      </c>
      <c r="H115">
        <f>STDEV(C115:E115)</f>
        <v>0.0017892291202822748</v>
      </c>
      <c r="I115">
        <f>(B115*B4+C115*C4+D115*D4+E115*E4+F115*F4)/SUM(B4:F4)</f>
        <v>0.003944178776935105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179.38230511664796</v>
      </c>
      <c r="C122">
        <f>C82*10000/C62</f>
        <v>96.366900180022</v>
      </c>
      <c r="D122">
        <f>D82*10000/D62</f>
        <v>-13.328151512884357</v>
      </c>
      <c r="E122">
        <f>E82*10000/E62</f>
        <v>-83.20603873942675</v>
      </c>
      <c r="F122">
        <f>F82*10000/F62</f>
        <v>-192.20278159035064</v>
      </c>
      <c r="G122">
        <f>AVERAGE(C122:E122)</f>
        <v>-0.05576335742970192</v>
      </c>
      <c r="H122">
        <f>STDEV(C122:E122)</f>
        <v>90.51920963836244</v>
      </c>
      <c r="I122">
        <f>(B122*B4+C122*C4+D122*D4+E122*E4+F122*F4)/SUM(B4:F4)</f>
        <v>0.08034119936608959</v>
      </c>
    </row>
    <row r="123" spans="1:9" ht="12.75">
      <c r="A123" t="s">
        <v>82</v>
      </c>
      <c r="B123">
        <f>B83*10000/B62</f>
        <v>0.6112950134196533</v>
      </c>
      <c r="C123">
        <f>C83*10000/C62</f>
        <v>0.9856872981694099</v>
      </c>
      <c r="D123">
        <f>D83*10000/D62</f>
        <v>0.533363519655627</v>
      </c>
      <c r="E123">
        <f>E83*10000/E62</f>
        <v>0.8774333511140194</v>
      </c>
      <c r="F123">
        <f>F83*10000/F62</f>
        <v>7.744722718457705</v>
      </c>
      <c r="G123">
        <f>AVERAGE(C123:E123)</f>
        <v>0.7988280563130189</v>
      </c>
      <c r="H123">
        <f>STDEV(C123:E123)</f>
        <v>0.23618487341553118</v>
      </c>
      <c r="I123">
        <f>(B123*B4+C123*C4+D123*D4+E123*E4+F123*F4)/SUM(B4:F4)</f>
        <v>1.7033301325198802</v>
      </c>
    </row>
    <row r="124" spans="1:9" ht="12.75">
      <c r="A124" t="s">
        <v>83</v>
      </c>
      <c r="B124">
        <f>B84*10000/B62</f>
        <v>3.0833413037531296</v>
      </c>
      <c r="C124">
        <f>C84*10000/C62</f>
        <v>1.2650061666131596</v>
      </c>
      <c r="D124">
        <f>D84*10000/D62</f>
        <v>-2.428772037202755</v>
      </c>
      <c r="E124">
        <f>E84*10000/E62</f>
        <v>-1.2032074242952615</v>
      </c>
      <c r="F124">
        <f>F84*10000/F62</f>
        <v>1.0291716879883108</v>
      </c>
      <c r="G124">
        <f>AVERAGE(C124:E124)</f>
        <v>-0.7889910982949523</v>
      </c>
      <c r="H124">
        <f>STDEV(C124:E124)</f>
        <v>1.8814039248099481</v>
      </c>
      <c r="I124">
        <f>(B124*B4+C124*C4+D124*D4+E124*E4+F124*F4)/SUM(B4:F4)</f>
        <v>0.01377399656455686</v>
      </c>
    </row>
    <row r="125" spans="1:9" ht="12.75">
      <c r="A125" t="s">
        <v>84</v>
      </c>
      <c r="B125">
        <f>B85*10000/B62</f>
        <v>0.967736915879973</v>
      </c>
      <c r="C125">
        <f>C85*10000/C62</f>
        <v>0.14160597552826173</v>
      </c>
      <c r="D125">
        <f>D85*10000/D62</f>
        <v>0.7411598111708942</v>
      </c>
      <c r="E125">
        <f>E85*10000/E62</f>
        <v>0.5016019238852834</v>
      </c>
      <c r="F125">
        <f>F85*10000/F62</f>
        <v>-0.013672275309460255</v>
      </c>
      <c r="G125">
        <f>AVERAGE(C125:E125)</f>
        <v>0.46145590352814647</v>
      </c>
      <c r="H125">
        <f>STDEV(C125:E125)</f>
        <v>0.30178631127228905</v>
      </c>
      <c r="I125">
        <f>(B125*B4+C125*C4+D125*D4+E125*E4+F125*F4)/SUM(B4:F4)</f>
        <v>0.4706578835140391</v>
      </c>
    </row>
    <row r="126" spans="1:9" ht="12.75">
      <c r="A126" t="s">
        <v>85</v>
      </c>
      <c r="B126">
        <f>B86*10000/B62</f>
        <v>1.132822656694984</v>
      </c>
      <c r="C126">
        <f>C86*10000/C62</f>
        <v>1.4408234762109586</v>
      </c>
      <c r="D126">
        <f>D86*10000/D62</f>
        <v>0.3756311471832909</v>
      </c>
      <c r="E126">
        <f>E86*10000/E62</f>
        <v>0.6884559085263964</v>
      </c>
      <c r="F126">
        <f>F86*10000/F62</f>
        <v>1.7324177527432751</v>
      </c>
      <c r="G126">
        <f>AVERAGE(C126:E126)</f>
        <v>0.8349701773068819</v>
      </c>
      <c r="H126">
        <f>STDEV(C126:E126)</f>
        <v>0.5475020526646972</v>
      </c>
      <c r="I126">
        <f>(B126*B4+C126*C4+D126*D4+E126*E4+F126*F4)/SUM(B4:F4)</f>
        <v>0.9984391558073705</v>
      </c>
    </row>
    <row r="127" spans="1:9" ht="12.75">
      <c r="A127" t="s">
        <v>86</v>
      </c>
      <c r="B127">
        <f>B87*10000/B62</f>
        <v>0.12940886036582802</v>
      </c>
      <c r="C127">
        <f>C87*10000/C62</f>
        <v>0.03806906594050208</v>
      </c>
      <c r="D127">
        <f>D87*10000/D62</f>
        <v>0.25727346919791577</v>
      </c>
      <c r="E127">
        <f>E87*10000/E62</f>
        <v>-0.023638185327159684</v>
      </c>
      <c r="F127">
        <f>F87*10000/F62</f>
        <v>0.3401269861454679</v>
      </c>
      <c r="G127">
        <f>AVERAGE(C127:E127)</f>
        <v>0.09056811660375273</v>
      </c>
      <c r="H127">
        <f>STDEV(C127:E127)</f>
        <v>0.14763113544374967</v>
      </c>
      <c r="I127">
        <f>(B127*B4+C127*C4+D127*D4+E127*E4+F127*F4)/SUM(B4:F4)</f>
        <v>0.12963065160289988</v>
      </c>
    </row>
    <row r="128" spans="1:9" ht="12.75">
      <c r="A128" t="s">
        <v>87</v>
      </c>
      <c r="B128">
        <f>B88*10000/B62</f>
        <v>0.08067390207169865</v>
      </c>
      <c r="C128">
        <f>C88*10000/C62</f>
        <v>-0.22713441470568166</v>
      </c>
      <c r="D128">
        <f>D88*10000/D62</f>
        <v>-0.333591075238386</v>
      </c>
      <c r="E128">
        <f>E88*10000/E62</f>
        <v>-0.05268679752222747</v>
      </c>
      <c r="F128">
        <f>F88*10000/F62</f>
        <v>-0.17020421304895936</v>
      </c>
      <c r="G128">
        <f>AVERAGE(C128:E128)</f>
        <v>-0.20447076248876506</v>
      </c>
      <c r="H128">
        <f>STDEV(C128:E128)</f>
        <v>0.1418169036422181</v>
      </c>
      <c r="I128">
        <f>(B128*B4+C128*C4+D128*D4+E128*E4+F128*F4)/SUM(B4:F4)</f>
        <v>-0.1587734658652715</v>
      </c>
    </row>
    <row r="129" spans="1:9" ht="12.75">
      <c r="A129" t="s">
        <v>88</v>
      </c>
      <c r="B129">
        <f>B89*10000/B62</f>
        <v>0.15052477526084393</v>
      </c>
      <c r="C129">
        <f>C89*10000/C62</f>
        <v>-0.028631145533768592</v>
      </c>
      <c r="D129">
        <f>D89*10000/D62</f>
        <v>-0.019265873333229402</v>
      </c>
      <c r="E129">
        <f>E89*10000/E62</f>
        <v>0.028455798098529564</v>
      </c>
      <c r="F129">
        <f>F89*10000/F62</f>
        <v>-0.025372960920257148</v>
      </c>
      <c r="G129">
        <f>AVERAGE(C129:E129)</f>
        <v>-0.00648040692282281</v>
      </c>
      <c r="H129">
        <f>STDEV(C129:E129)</f>
        <v>0.030615860216855303</v>
      </c>
      <c r="I129">
        <f>(B129*B4+C129*C4+D129*D4+E129*E4+F129*F4)/SUM(B4:F4)</f>
        <v>0.013617926228505002</v>
      </c>
    </row>
    <row r="130" spans="1:9" ht="12.75">
      <c r="A130" t="s">
        <v>89</v>
      </c>
      <c r="B130">
        <f>B90*10000/B62</f>
        <v>0.1420999342708875</v>
      </c>
      <c r="C130">
        <f>C90*10000/C62</f>
        <v>0.20660136597607773</v>
      </c>
      <c r="D130">
        <f>D90*10000/D62</f>
        <v>0.0397259097499469</v>
      </c>
      <c r="E130">
        <f>E90*10000/E62</f>
        <v>0.07793478796026908</v>
      </c>
      <c r="F130">
        <f>F90*10000/F62</f>
        <v>0.2591099168089417</v>
      </c>
      <c r="G130">
        <f>AVERAGE(C130:E130)</f>
        <v>0.1080873545620979</v>
      </c>
      <c r="H130">
        <f>STDEV(C130:E130)</f>
        <v>0.08742847034678188</v>
      </c>
      <c r="I130">
        <f>(B130*B4+C130*C4+D130*D4+E130*E4+F130*F4)/SUM(B4:F4)</f>
        <v>0.13327235962711328</v>
      </c>
    </row>
    <row r="131" spans="1:9" ht="12.75">
      <c r="A131" t="s">
        <v>90</v>
      </c>
      <c r="B131">
        <f>B91*10000/B62</f>
        <v>0.02396925513559914</v>
      </c>
      <c r="C131">
        <f>C91*10000/C62</f>
        <v>-0.0016422624746867565</v>
      </c>
      <c r="D131">
        <f>D91*10000/D62</f>
        <v>0.0363967707842678</v>
      </c>
      <c r="E131">
        <f>E91*10000/E62</f>
        <v>-0.02524301477818056</v>
      </c>
      <c r="F131">
        <f>F91*10000/F62</f>
        <v>0.007495418510164891</v>
      </c>
      <c r="G131">
        <f>AVERAGE(C131:E131)</f>
        <v>0.0031704978438001617</v>
      </c>
      <c r="H131">
        <f>STDEV(C131:E131)</f>
        <v>0.031100446740498056</v>
      </c>
      <c r="I131">
        <f>(B131*B4+C131*C4+D131*D4+E131*E4+F131*F4)/SUM(B4:F4)</f>
        <v>0.0067502340872126415</v>
      </c>
    </row>
    <row r="132" spans="1:9" ht="12.75">
      <c r="A132" t="s">
        <v>91</v>
      </c>
      <c r="B132">
        <f>B92*10000/B62</f>
        <v>0.00904959732196253</v>
      </c>
      <c r="C132">
        <f>C92*10000/C62</f>
        <v>-0.04485759695938429</v>
      </c>
      <c r="D132">
        <f>D92*10000/D62</f>
        <v>-0.042396041353471844</v>
      </c>
      <c r="E132">
        <f>E92*10000/E62</f>
        <v>-0.004422760127265512</v>
      </c>
      <c r="F132">
        <f>F92*10000/F62</f>
        <v>-0.007537961515218595</v>
      </c>
      <c r="G132">
        <f>AVERAGE(C132:E132)</f>
        <v>-0.030558799480040547</v>
      </c>
      <c r="H132">
        <f>STDEV(C132:E132)</f>
        <v>0.022667911875327285</v>
      </c>
      <c r="I132">
        <f>(B132*B4+C132*C4+D132*D4+E132*E4+F132*F4)/SUM(B4:F4)</f>
        <v>-0.02176537790294246</v>
      </c>
    </row>
    <row r="133" spans="1:9" ht="12.75">
      <c r="A133" t="s">
        <v>92</v>
      </c>
      <c r="B133">
        <f>B93*10000/B62</f>
        <v>0.06442107951474996</v>
      </c>
      <c r="C133">
        <f>C93*10000/C62</f>
        <v>0.06269890183316056</v>
      </c>
      <c r="D133">
        <f>D93*10000/D62</f>
        <v>0.06924704273263414</v>
      </c>
      <c r="E133">
        <f>E93*10000/E62</f>
        <v>0.062140422168435</v>
      </c>
      <c r="F133">
        <f>F93*10000/F62</f>
        <v>0.06289435619507222</v>
      </c>
      <c r="G133">
        <f>AVERAGE(C133:E133)</f>
        <v>0.06469545557807656</v>
      </c>
      <c r="H133">
        <f>STDEV(C133:E133)</f>
        <v>0.003951668521413361</v>
      </c>
      <c r="I133">
        <f>(B133*B4+C133*C4+D133*D4+E133*E4+F133*F4)/SUM(B4:F4)</f>
        <v>0.06441400203462738</v>
      </c>
    </row>
    <row r="134" spans="1:9" ht="12.75">
      <c r="A134" t="s">
        <v>93</v>
      </c>
      <c r="B134">
        <f>B94*10000/B62</f>
        <v>-0.02510624019992286</v>
      </c>
      <c r="C134">
        <f>C94*10000/C62</f>
        <v>-0.01257948691727245</v>
      </c>
      <c r="D134">
        <f>D94*10000/D62</f>
        <v>-0.002830607277509178</v>
      </c>
      <c r="E134">
        <f>E94*10000/E62</f>
        <v>0.008520986668130401</v>
      </c>
      <c r="F134">
        <f>F94*10000/F62</f>
        <v>-0.006049350249858186</v>
      </c>
      <c r="G134">
        <f>AVERAGE(C134:E134)</f>
        <v>-0.0022963691755504088</v>
      </c>
      <c r="H134">
        <f>STDEV(C134:E134)</f>
        <v>0.010560376609963267</v>
      </c>
      <c r="I134">
        <f>(B134*B4+C134*C4+D134*D4+E134*E4+F134*F4)/SUM(B4:F4)</f>
        <v>-0.006092135115641722</v>
      </c>
    </row>
    <row r="135" spans="1:9" ht="12.75">
      <c r="A135" t="s">
        <v>94</v>
      </c>
      <c r="B135">
        <f>B95*10000/B62</f>
        <v>8.700218853079057E-05</v>
      </c>
      <c r="C135">
        <f>C95*10000/C62</f>
        <v>0.0013095900059168595</v>
      </c>
      <c r="D135">
        <f>D95*10000/D62</f>
        <v>-0.0020826151286181174</v>
      </c>
      <c r="E135">
        <f>E95*10000/E62</f>
        <v>0.00016845775066217587</v>
      </c>
      <c r="F135">
        <f>F95*10000/F62</f>
        <v>0.0004274961676467977</v>
      </c>
      <c r="G135">
        <f>AVERAGE(C135:E135)</f>
        <v>-0.00020152245734636067</v>
      </c>
      <c r="H135">
        <f>STDEV(C135:E135)</f>
        <v>0.0017261019478668968</v>
      </c>
      <c r="I135">
        <f>(B135*B4+C135*C4+D135*D4+E135*E4+F135*F4)/SUM(B4:F4)</f>
        <v>-7.519879475479769E-05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2004-06-03T13:21:32Z</cp:lastPrinted>
  <dcterms:created xsi:type="dcterms:W3CDTF">2004-06-03T13:21:32Z</dcterms:created>
  <dcterms:modified xsi:type="dcterms:W3CDTF">2004-08-10T16:19:46Z</dcterms:modified>
  <cp:category/>
  <cp:version/>
  <cp:contentType/>
  <cp:contentStatus/>
</cp:coreProperties>
</file>