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<sst xmlns="http://schemas.openxmlformats.org/spreadsheetml/2006/main" count="202" uniqueCount="98">
  <si>
    <t xml:space="preserve"> Fri 18/06/2004       11:05:54</t>
  </si>
  <si>
    <t>LISSNER</t>
  </si>
  <si>
    <t>HCMQAP259_A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</si>
  <si>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</si>
  <si>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</si>
  <si>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</si>
  <si>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</si>
  <si>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</si>
  <si>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</si>
  <si>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</si>
  <si>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</si>
  <si>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</si>
  <si>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</si>
  <si>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</si>
  <si>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</si>
  <si>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</si>
  <si>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</si>
  <si>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b4*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</si>
  <si>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</si>
  <si>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</si>
  <si>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</si>
  <si>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</si>
  <si>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</si>
  <si>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</si>
  <si>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</si>
  <si>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</si>
  <si>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</si>
  <si>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</si>
  <si>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</si>
  <si>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</si>
  <si>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</si>
  <si>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</si>
  <si>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</si>
  <si>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</si>
  <si>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</si>
  <si>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</si>
  <si>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</si>
  <si>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</si>
  <si>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</si>
  <si>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</si>
  <si>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</si>
  <si>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</si>
  <si>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</si>
  <si>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</si>
  <si>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</si>
  <si>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</si>
  <si>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</si>
  <si>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</si>
  <si>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</si>
  <si>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</si>
  <si>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</si>
  <si>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</si>
  <si>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</si>
  <si>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</si>
  <si>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HCMQAP259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</si>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</sst>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9327913"/>
        <c:axId val="16842354"/>
      </c:lineChart>
      <c:catAx>
        <c:axId val="93279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6842354"/>
        <c:crosses val="autoZero"/>
        <c:auto val="1"/>
        <c:lblOffset val="100"/>
        <c:noMultiLvlLbl val="0"/>
      </c:catAx>
      <c:valAx>
        <c:axId val="1684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932791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</v>
      </c>
      <c r="C4" s="13">
        <v>-0.003754</v>
      </c>
      <c r="D4" s="13">
        <v>-0.003753</v>
      </c>
      <c r="E4" s="13">
        <v>-0.003754</v>
      </c>
      <c r="F4" s="24">
        <v>-0.002085</v>
      </c>
      <c r="G4" s="34">
        <v>-0.011701</v>
      </c>
    </row>
    <row r="5" spans="1:7" ht="12.75" thickBot="1">
      <c r="A5" s="44" t="s">
        <v>13</v>
      </c>
      <c r="B5" s="45">
        <v>12.619659</v>
      </c>
      <c r="C5" s="46">
        <v>6.699345</v>
      </c>
      <c r="D5" s="46">
        <v>-0.583631</v>
      </c>
      <c r="E5" s="46">
        <v>-6.994513</v>
      </c>
      <c r="F5" s="47">
        <v>-12.151046</v>
      </c>
      <c r="G5" s="48">
        <v>4.426745</v>
      </c>
    </row>
    <row r="6" spans="1:7" ht="12.75" thickTop="1">
      <c r="A6" s="6" t="s">
        <v>14</v>
      </c>
      <c r="B6" s="39">
        <v>-72.63512</v>
      </c>
      <c r="C6" s="40">
        <v>28.44845</v>
      </c>
      <c r="D6" s="40">
        <v>68.49972</v>
      </c>
      <c r="E6" s="40">
        <v>14.68926</v>
      </c>
      <c r="F6" s="41">
        <v>-122.3012</v>
      </c>
      <c r="G6" s="42">
        <v>0.004831764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5.235118</v>
      </c>
      <c r="C8" s="14">
        <v>-0.2189708</v>
      </c>
      <c r="D8" s="14">
        <v>-2.672122</v>
      </c>
      <c r="E8" s="14">
        <v>-1.136497</v>
      </c>
      <c r="F8" s="25">
        <v>-3.264743</v>
      </c>
      <c r="G8" s="35">
        <v>-0.646969</v>
      </c>
    </row>
    <row r="9" spans="1:7" ht="12">
      <c r="A9" s="20" t="s">
        <v>17</v>
      </c>
      <c r="B9" s="29">
        <v>-1.316848</v>
      </c>
      <c r="C9" s="14">
        <v>-0.4008789</v>
      </c>
      <c r="D9" s="14">
        <v>-0.2026424</v>
      </c>
      <c r="E9" s="14">
        <v>-0.2692299</v>
      </c>
      <c r="F9" s="25">
        <v>-1.59713</v>
      </c>
      <c r="G9" s="49">
        <v>-0.6139142</v>
      </c>
    </row>
    <row r="10" spans="1:7" ht="12">
      <c r="A10" s="20" t="s">
        <v>18</v>
      </c>
      <c r="B10" s="29">
        <v>-0.6741539</v>
      </c>
      <c r="C10" s="14">
        <v>0.1251942</v>
      </c>
      <c r="D10" s="14">
        <v>1.223125</v>
      </c>
      <c r="E10" s="14">
        <v>0.4279976</v>
      </c>
      <c r="F10" s="25">
        <v>-1.510639</v>
      </c>
      <c r="G10" s="35">
        <v>0.127978</v>
      </c>
    </row>
    <row r="11" spans="1:7" ht="12">
      <c r="A11" s="21" t="s">
        <v>19</v>
      </c>
      <c r="B11" s="31">
        <v>2.460502</v>
      </c>
      <c r="C11" s="16">
        <v>1.890275</v>
      </c>
      <c r="D11" s="16">
        <v>2.289102</v>
      </c>
      <c r="E11" s="16">
        <v>1.545934</v>
      </c>
      <c r="F11" s="27">
        <v>13.82551</v>
      </c>
      <c r="G11" s="37">
        <v>3.579908</v>
      </c>
    </row>
    <row r="12" spans="1:7" ht="12">
      <c r="A12" s="20" t="s">
        <v>20</v>
      </c>
      <c r="B12" s="29">
        <v>0.04500621</v>
      </c>
      <c r="C12" s="14">
        <v>-0.2195621</v>
      </c>
      <c r="D12" s="14">
        <v>-0.2829834</v>
      </c>
      <c r="E12" s="14">
        <v>-0.0803833</v>
      </c>
      <c r="F12" s="25">
        <v>0.05505929</v>
      </c>
      <c r="G12" s="35">
        <v>-0.126352</v>
      </c>
    </row>
    <row r="13" spans="1:7" ht="12">
      <c r="A13" s="20" t="s">
        <v>21</v>
      </c>
      <c r="B13" s="29">
        <v>-0.07487845</v>
      </c>
      <c r="C13" s="14">
        <v>-0.07132502</v>
      </c>
      <c r="D13" s="14">
        <v>0.02792985</v>
      </c>
      <c r="E13" s="14">
        <v>-0.1714984</v>
      </c>
      <c r="F13" s="25">
        <v>-0.0682149</v>
      </c>
      <c r="G13" s="35">
        <v>-0.07165039</v>
      </c>
    </row>
    <row r="14" spans="1:7" ht="12">
      <c r="A14" s="20" t="s">
        <v>22</v>
      </c>
      <c r="B14" s="29">
        <v>0.01378324</v>
      </c>
      <c r="C14" s="14">
        <v>-0.001813993</v>
      </c>
      <c r="D14" s="14">
        <v>0.08107836</v>
      </c>
      <c r="E14" s="14">
        <v>0.05830467</v>
      </c>
      <c r="F14" s="25">
        <v>0.09679235</v>
      </c>
      <c r="G14" s="35">
        <v>0.04801371</v>
      </c>
    </row>
    <row r="15" spans="1:7" ht="12">
      <c r="A15" s="21" t="s">
        <v>23</v>
      </c>
      <c r="B15" s="31">
        <v>-0.4617239</v>
      </c>
      <c r="C15" s="16">
        <v>-0.2083223</v>
      </c>
      <c r="D15" s="16">
        <v>-0.1784295</v>
      </c>
      <c r="E15" s="16">
        <v>-0.2326648</v>
      </c>
      <c r="F15" s="27">
        <v>-0.4417788</v>
      </c>
      <c r="G15" s="37">
        <v>-0.2748627</v>
      </c>
    </row>
    <row r="16" spans="1:7" ht="12">
      <c r="A16" s="20" t="s">
        <v>24</v>
      </c>
      <c r="B16" s="29">
        <v>-0.03169194</v>
      </c>
      <c r="C16" s="14">
        <v>-0.01221694</v>
      </c>
      <c r="D16" s="14">
        <v>-0.01955792</v>
      </c>
      <c r="E16" s="14">
        <v>-0.01587298</v>
      </c>
      <c r="F16" s="25">
        <v>-0.04014415</v>
      </c>
      <c r="G16" s="35">
        <v>-0.02141286</v>
      </c>
    </row>
    <row r="17" spans="1:7" ht="12">
      <c r="A17" s="20" t="s">
        <v>25</v>
      </c>
      <c r="B17" s="29">
        <v>-0.01744573</v>
      </c>
      <c r="C17" s="14">
        <v>-0.001665514</v>
      </c>
      <c r="D17" s="14">
        <v>-0.01954141</v>
      </c>
      <c r="E17" s="14">
        <v>-2.993127E-05</v>
      </c>
      <c r="F17" s="25">
        <v>-0.008225828</v>
      </c>
      <c r="G17" s="35">
        <v>-0.008733795</v>
      </c>
    </row>
    <row r="18" spans="1:7" ht="12">
      <c r="A18" s="20" t="s">
        <v>26</v>
      </c>
      <c r="B18" s="29">
        <v>0.00796184</v>
      </c>
      <c r="C18" s="14">
        <v>0.006594835</v>
      </c>
      <c r="D18" s="14">
        <v>0.006428782</v>
      </c>
      <c r="E18" s="14">
        <v>0.02399357</v>
      </c>
      <c r="F18" s="25">
        <v>0.03060927</v>
      </c>
      <c r="G18" s="35">
        <v>0.01413861</v>
      </c>
    </row>
    <row r="19" spans="1:7" ht="12">
      <c r="A19" s="21" t="s">
        <v>27</v>
      </c>
      <c r="B19" s="31">
        <v>-0.208491</v>
      </c>
      <c r="C19" s="16">
        <v>-0.1897832</v>
      </c>
      <c r="D19" s="16">
        <v>-0.200172</v>
      </c>
      <c r="E19" s="16">
        <v>-0.1897422</v>
      </c>
      <c r="F19" s="27">
        <v>-0.1569458</v>
      </c>
      <c r="G19" s="37">
        <v>-0.190594</v>
      </c>
    </row>
    <row r="20" spans="1:7" ht="12.75" thickBot="1">
      <c r="A20" s="44" t="s">
        <v>28</v>
      </c>
      <c r="B20" s="45">
        <v>0.0004366518</v>
      </c>
      <c r="C20" s="46">
        <v>0.001945246</v>
      </c>
      <c r="D20" s="46">
        <v>-0.002578147</v>
      </c>
      <c r="E20" s="46">
        <v>0.001145665</v>
      </c>
      <c r="F20" s="47">
        <v>-0.002378439</v>
      </c>
      <c r="G20" s="48">
        <v>-0.0001306696</v>
      </c>
    </row>
    <row r="21" spans="1:7" ht="12.75" thickTop="1">
      <c r="A21" s="6" t="s">
        <v>29</v>
      </c>
      <c r="B21" s="39">
        <v>-182.3548</v>
      </c>
      <c r="C21" s="40">
        <v>71.98501</v>
      </c>
      <c r="D21" s="40">
        <v>123.5334</v>
      </c>
      <c r="E21" s="40">
        <v>-37.89682</v>
      </c>
      <c r="F21" s="41">
        <v>-86.17123</v>
      </c>
      <c r="G21" s="43">
        <v>0.005982294</v>
      </c>
    </row>
    <row r="22" spans="1:7" ht="12">
      <c r="A22" s="20" t="s">
        <v>30</v>
      </c>
      <c r="B22" s="29">
        <v>252.4468</v>
      </c>
      <c r="C22" s="14">
        <v>133.9949</v>
      </c>
      <c r="D22" s="14">
        <v>-11.67262</v>
      </c>
      <c r="E22" s="14">
        <v>-139.8994</v>
      </c>
      <c r="F22" s="25">
        <v>-243.0688</v>
      </c>
      <c r="G22" s="36">
        <v>0</v>
      </c>
    </row>
    <row r="23" spans="1:7" ht="12">
      <c r="A23" s="20" t="s">
        <v>31</v>
      </c>
      <c r="B23" s="29">
        <v>-1.647133</v>
      </c>
      <c r="C23" s="14">
        <v>-1.536881</v>
      </c>
      <c r="D23" s="14">
        <v>-1.073487</v>
      </c>
      <c r="E23" s="14">
        <v>-3.632602</v>
      </c>
      <c r="F23" s="25">
        <v>4.236784</v>
      </c>
      <c r="G23" s="35">
        <v>-1.174469</v>
      </c>
    </row>
    <row r="24" spans="1:7" ht="12">
      <c r="A24" s="20" t="s">
        <v>32</v>
      </c>
      <c r="B24" s="29">
        <v>-2.050274</v>
      </c>
      <c r="C24" s="14">
        <v>-0.6981232</v>
      </c>
      <c r="D24" s="14">
        <v>0.3779232</v>
      </c>
      <c r="E24" s="14">
        <v>3.010467</v>
      </c>
      <c r="F24" s="25">
        <v>2.620449</v>
      </c>
      <c r="G24" s="35">
        <v>0.7003735</v>
      </c>
    </row>
    <row r="25" spans="1:7" ht="12">
      <c r="A25" s="20" t="s">
        <v>33</v>
      </c>
      <c r="B25" s="29">
        <v>-0.9244647</v>
      </c>
      <c r="C25" s="14">
        <v>-0.6327415</v>
      </c>
      <c r="D25" s="14">
        <v>-0.7451647</v>
      </c>
      <c r="E25" s="14">
        <v>-0.9707353</v>
      </c>
      <c r="F25" s="25">
        <v>-2.475644</v>
      </c>
      <c r="G25" s="35">
        <v>-1.029458</v>
      </c>
    </row>
    <row r="26" spans="1:7" ht="12">
      <c r="A26" s="21" t="s">
        <v>34</v>
      </c>
      <c r="B26" s="31">
        <v>1.23778</v>
      </c>
      <c r="C26" s="16">
        <v>1.123741</v>
      </c>
      <c r="D26" s="16">
        <v>0.4702333</v>
      </c>
      <c r="E26" s="16">
        <v>0.6744346</v>
      </c>
      <c r="F26" s="27">
        <v>1.598326</v>
      </c>
      <c r="G26" s="37">
        <v>0.9385066</v>
      </c>
    </row>
    <row r="27" spans="1:7" ht="12">
      <c r="A27" s="20" t="s">
        <v>35</v>
      </c>
      <c r="B27" s="29">
        <v>-0.06553874</v>
      </c>
      <c r="C27" s="14">
        <v>0.05836865</v>
      </c>
      <c r="D27" s="14">
        <v>-0.06034099</v>
      </c>
      <c r="E27" s="14">
        <v>-0.1971163</v>
      </c>
      <c r="F27" s="25">
        <v>-0.02219182</v>
      </c>
      <c r="G27" s="35">
        <v>-0.06035383</v>
      </c>
    </row>
    <row r="28" spans="1:7" ht="12">
      <c r="A28" s="20" t="s">
        <v>36</v>
      </c>
      <c r="B28" s="29">
        <v>-0.1836128</v>
      </c>
      <c r="C28" s="14">
        <v>-0.0001345359</v>
      </c>
      <c r="D28" s="14">
        <v>-0.009053563</v>
      </c>
      <c r="E28" s="14">
        <v>0.1736094</v>
      </c>
      <c r="F28" s="25">
        <v>0.03547616</v>
      </c>
      <c r="G28" s="35">
        <v>0.01770968</v>
      </c>
    </row>
    <row r="29" spans="1:7" ht="12">
      <c r="A29" s="20" t="s">
        <v>37</v>
      </c>
      <c r="B29" s="29">
        <v>0.01166561</v>
      </c>
      <c r="C29" s="14">
        <v>0.1089064</v>
      </c>
      <c r="D29" s="14">
        <v>-0.03826996</v>
      </c>
      <c r="E29" s="14">
        <v>0.0976932</v>
      </c>
      <c r="F29" s="25">
        <v>-0.1029553</v>
      </c>
      <c r="G29" s="35">
        <v>0.02843767</v>
      </c>
    </row>
    <row r="30" spans="1:7" ht="12">
      <c r="A30" s="21" t="s">
        <v>38</v>
      </c>
      <c r="B30" s="31">
        <v>0.09773901</v>
      </c>
      <c r="C30" s="16">
        <v>0.1625588</v>
      </c>
      <c r="D30" s="16">
        <v>0.1057576</v>
      </c>
      <c r="E30" s="16">
        <v>0.0845401</v>
      </c>
      <c r="F30" s="27">
        <v>0.3043044</v>
      </c>
      <c r="G30" s="37">
        <v>0.1396531</v>
      </c>
    </row>
    <row r="31" spans="1:7" ht="12">
      <c r="A31" s="20" t="s">
        <v>39</v>
      </c>
      <c r="B31" s="29">
        <v>-0.01778856</v>
      </c>
      <c r="C31" s="14">
        <v>0.04638592</v>
      </c>
      <c r="D31" s="14">
        <v>0.009883428</v>
      </c>
      <c r="E31" s="14">
        <v>0.02388625</v>
      </c>
      <c r="F31" s="25">
        <v>-0.0003506285</v>
      </c>
      <c r="G31" s="35">
        <v>0.01665863</v>
      </c>
    </row>
    <row r="32" spans="1:7" ht="12">
      <c r="A32" s="20" t="s">
        <v>40</v>
      </c>
      <c r="B32" s="29">
        <v>-0.002022362</v>
      </c>
      <c r="C32" s="14">
        <v>0.02246566</v>
      </c>
      <c r="D32" s="14">
        <v>0.01427914</v>
      </c>
      <c r="E32" s="14">
        <v>0.01170092</v>
      </c>
      <c r="F32" s="25">
        <v>0.02572788</v>
      </c>
      <c r="G32" s="35">
        <v>0.01479656</v>
      </c>
    </row>
    <row r="33" spans="1:7" ht="12">
      <c r="A33" s="20" t="s">
        <v>41</v>
      </c>
      <c r="B33" s="29">
        <v>0.1356666</v>
      </c>
      <c r="C33" s="14">
        <v>0.05985499</v>
      </c>
      <c r="D33" s="14">
        <v>0.04001696</v>
      </c>
      <c r="E33" s="14">
        <v>0.0885161</v>
      </c>
      <c r="F33" s="25">
        <v>0.0766884</v>
      </c>
      <c r="G33" s="35">
        <v>0.07520312</v>
      </c>
    </row>
    <row r="34" spans="1:7" ht="12">
      <c r="A34" s="21" t="s">
        <v>42</v>
      </c>
      <c r="B34" s="31">
        <v>-0.04614141</v>
      </c>
      <c r="C34" s="16">
        <v>-0.0176379</v>
      </c>
      <c r="D34" s="16">
        <v>0.001073064</v>
      </c>
      <c r="E34" s="16">
        <v>0.01598931</v>
      </c>
      <c r="F34" s="27">
        <v>-0.009124253</v>
      </c>
      <c r="G34" s="37">
        <v>-0.008056323</v>
      </c>
    </row>
    <row r="35" spans="1:7" ht="12.75" thickBot="1">
      <c r="A35" s="22" t="s">
        <v>43</v>
      </c>
      <c r="B35" s="32">
        <v>-0.004167661</v>
      </c>
      <c r="C35" s="17">
        <v>-0.002868233</v>
      </c>
      <c r="D35" s="17">
        <v>-0.0002975442</v>
      </c>
      <c r="E35" s="17">
        <v>-0.004869182</v>
      </c>
      <c r="F35" s="28">
        <v>-0.004213895</v>
      </c>
      <c r="G35" s="38">
        <v>-0.003099128</v>
      </c>
    </row>
    <row r="36" spans="1:7" ht="12">
      <c r="A36" s="4" t="s">
        <v>44</v>
      </c>
      <c r="B36" s="3">
        <v>23.26355</v>
      </c>
      <c r="C36" s="3">
        <v>23.2666</v>
      </c>
      <c r="D36" s="3">
        <v>23.27271</v>
      </c>
      <c r="E36" s="3">
        <v>23.27271</v>
      </c>
      <c r="F36" s="3">
        <v>23.28186</v>
      </c>
      <c r="G36" s="3"/>
    </row>
    <row r="37" spans="1:6" ht="12">
      <c r="A37" s="4" t="s">
        <v>45</v>
      </c>
      <c r="B37" s="2">
        <v>0.3458659</v>
      </c>
      <c r="C37" s="2">
        <v>0.323995</v>
      </c>
      <c r="D37" s="2">
        <v>0.3158569</v>
      </c>
      <c r="E37" s="2">
        <v>0.3072103</v>
      </c>
      <c r="F37" s="2">
        <v>0.3026327</v>
      </c>
    </row>
    <row r="38" spans="1:7" ht="12">
      <c r="A38" s="4" t="s">
        <v>52</v>
      </c>
      <c r="B38" s="2">
        <v>0.000131222</v>
      </c>
      <c r="C38" s="2">
        <v>-4.999315E-05</v>
      </c>
      <c r="D38" s="2">
        <v>-0.0001162042</v>
      </c>
      <c r="E38" s="2">
        <v>-2.586798E-05</v>
      </c>
      <c r="F38" s="2">
        <v>0.0002042306</v>
      </c>
      <c r="G38" s="2">
        <v>0.0001687703</v>
      </c>
    </row>
    <row r="39" spans="1:7" ht="12.75" thickBot="1">
      <c r="A39" s="4" t="s">
        <v>53</v>
      </c>
      <c r="B39" s="2">
        <v>0.0003066906</v>
      </c>
      <c r="C39" s="2">
        <v>-0.0001217046</v>
      </c>
      <c r="D39" s="2">
        <v>-0.0002101425</v>
      </c>
      <c r="E39" s="2">
        <v>6.40627E-05</v>
      </c>
      <c r="F39" s="2">
        <v>0.0001514553</v>
      </c>
      <c r="G39" s="2">
        <v>0.0007680783</v>
      </c>
    </row>
    <row r="40" spans="2:5" ht="12.75" thickBot="1">
      <c r="B40" s="7" t="s">
        <v>46</v>
      </c>
      <c r="C40" s="8">
        <v>-0.003754</v>
      </c>
      <c r="D40" s="18" t="s">
        <v>47</v>
      </c>
      <c r="E40" s="9">
        <v>3.11756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54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0.003754</v>
      </c>
      <c r="D4">
        <v>0.003753</v>
      </c>
      <c r="E4">
        <v>0.003754</v>
      </c>
      <c r="F4">
        <v>0.002085</v>
      </c>
      <c r="G4">
        <v>0.011701</v>
      </c>
    </row>
    <row r="5" spans="1:7" ht="12.75">
      <c r="A5" t="s">
        <v>13</v>
      </c>
      <c r="B5">
        <v>12.619659</v>
      </c>
      <c r="C5">
        <v>6.699345</v>
      </c>
      <c r="D5">
        <v>-0.583631</v>
      </c>
      <c r="E5">
        <v>-6.994513</v>
      </c>
      <c r="F5">
        <v>-12.151046</v>
      </c>
      <c r="G5">
        <v>4.426745</v>
      </c>
    </row>
    <row r="6" spans="1:7" ht="12.75">
      <c r="A6" t="s">
        <v>14</v>
      </c>
      <c r="B6" s="50">
        <v>-72.63512</v>
      </c>
      <c r="C6" s="50">
        <v>28.44845</v>
      </c>
      <c r="D6" s="50">
        <v>68.49972</v>
      </c>
      <c r="E6" s="50">
        <v>14.68926</v>
      </c>
      <c r="F6" s="50">
        <v>-122.3012</v>
      </c>
      <c r="G6" s="50">
        <v>0.004831764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5.235118</v>
      </c>
      <c r="C8" s="50">
        <v>-0.2189708</v>
      </c>
      <c r="D8" s="50">
        <v>-2.672122</v>
      </c>
      <c r="E8" s="50">
        <v>-1.136497</v>
      </c>
      <c r="F8" s="50">
        <v>-3.264743</v>
      </c>
      <c r="G8" s="50">
        <v>-0.646969</v>
      </c>
    </row>
    <row r="9" spans="1:7" ht="12.75">
      <c r="A9" t="s">
        <v>17</v>
      </c>
      <c r="B9" s="50">
        <v>-1.316848</v>
      </c>
      <c r="C9" s="50">
        <v>-0.4008789</v>
      </c>
      <c r="D9" s="50">
        <v>-0.2026424</v>
      </c>
      <c r="E9" s="50">
        <v>-0.2692299</v>
      </c>
      <c r="F9" s="50">
        <v>-1.59713</v>
      </c>
      <c r="G9" s="50">
        <v>-0.6139142</v>
      </c>
    </row>
    <row r="10" spans="1:7" ht="12.75">
      <c r="A10" t="s">
        <v>18</v>
      </c>
      <c r="B10" s="50">
        <v>-0.6741539</v>
      </c>
      <c r="C10" s="50">
        <v>0.1251942</v>
      </c>
      <c r="D10" s="50">
        <v>1.223125</v>
      </c>
      <c r="E10" s="50">
        <v>0.4279976</v>
      </c>
      <c r="F10" s="50">
        <v>-1.510639</v>
      </c>
      <c r="G10" s="50">
        <v>0.127978</v>
      </c>
    </row>
    <row r="11" spans="1:7" ht="12.75">
      <c r="A11" t="s">
        <v>19</v>
      </c>
      <c r="B11" s="50">
        <v>2.460502</v>
      </c>
      <c r="C11" s="50">
        <v>1.890275</v>
      </c>
      <c r="D11" s="50">
        <v>2.289102</v>
      </c>
      <c r="E11" s="50">
        <v>1.545934</v>
      </c>
      <c r="F11" s="50">
        <v>13.82551</v>
      </c>
      <c r="G11" s="50">
        <v>3.579908</v>
      </c>
    </row>
    <row r="12" spans="1:7" ht="12.75">
      <c r="A12" t="s">
        <v>20</v>
      </c>
      <c r="B12" s="50">
        <v>0.04500621</v>
      </c>
      <c r="C12" s="50">
        <v>-0.2195621</v>
      </c>
      <c r="D12" s="50">
        <v>-0.2829834</v>
      </c>
      <c r="E12" s="50">
        <v>-0.0803833</v>
      </c>
      <c r="F12" s="50">
        <v>0.05505929</v>
      </c>
      <c r="G12" s="50">
        <v>-0.126352</v>
      </c>
    </row>
    <row r="13" spans="1:7" ht="12.75">
      <c r="A13" t="s">
        <v>21</v>
      </c>
      <c r="B13" s="50">
        <v>-0.07487845</v>
      </c>
      <c r="C13" s="50">
        <v>-0.07132502</v>
      </c>
      <c r="D13" s="50">
        <v>0.02792985</v>
      </c>
      <c r="E13" s="50">
        <v>-0.1714984</v>
      </c>
      <c r="F13" s="50">
        <v>-0.0682149</v>
      </c>
      <c r="G13" s="50">
        <v>-0.07165039</v>
      </c>
    </row>
    <row r="14" spans="1:7" ht="12.75">
      <c r="A14" t="s">
        <v>22</v>
      </c>
      <c r="B14" s="50">
        <v>0.01378324</v>
      </c>
      <c r="C14" s="50">
        <v>-0.001813993</v>
      </c>
      <c r="D14" s="50">
        <v>0.08107836</v>
      </c>
      <c r="E14" s="50">
        <v>0.05830467</v>
      </c>
      <c r="F14" s="50">
        <v>0.09679235</v>
      </c>
      <c r="G14" s="50">
        <v>0.04801371</v>
      </c>
    </row>
    <row r="15" spans="1:7" ht="12.75">
      <c r="A15" t="s">
        <v>23</v>
      </c>
      <c r="B15" s="50">
        <v>-0.4617239</v>
      </c>
      <c r="C15" s="50">
        <v>-0.2083223</v>
      </c>
      <c r="D15" s="50">
        <v>-0.1784295</v>
      </c>
      <c r="E15" s="50">
        <v>-0.2326648</v>
      </c>
      <c r="F15" s="50">
        <v>-0.4417788</v>
      </c>
      <c r="G15" s="50">
        <v>-0.2748627</v>
      </c>
    </row>
    <row r="16" spans="1:7" ht="12.75">
      <c r="A16" t="s">
        <v>24</v>
      </c>
      <c r="B16" s="50">
        <v>-0.03169194</v>
      </c>
      <c r="C16" s="50">
        <v>-0.01221694</v>
      </c>
      <c r="D16" s="50">
        <v>-0.01955792</v>
      </c>
      <c r="E16" s="50">
        <v>-0.01587298</v>
      </c>
      <c r="F16" s="50">
        <v>-0.04014415</v>
      </c>
      <c r="G16" s="50">
        <v>-0.02141286</v>
      </c>
    </row>
    <row r="17" spans="1:7" ht="12.75">
      <c r="A17" t="s">
        <v>25</v>
      </c>
      <c r="B17" s="50">
        <v>-0.01744573</v>
      </c>
      <c r="C17" s="50">
        <v>-0.001665514</v>
      </c>
      <c r="D17" s="50">
        <v>-0.01954141</v>
      </c>
      <c r="E17" s="50">
        <v>-2.993127E-05</v>
      </c>
      <c r="F17" s="50">
        <v>-0.008225828</v>
      </c>
      <c r="G17" s="50">
        <v>-0.008733795</v>
      </c>
    </row>
    <row r="18" spans="1:7" ht="12.75">
      <c r="A18" t="s">
        <v>26</v>
      </c>
      <c r="B18" s="50">
        <v>0.00796184</v>
      </c>
      <c r="C18" s="50">
        <v>0.006594835</v>
      </c>
      <c r="D18" s="50">
        <v>0.006428782</v>
      </c>
      <c r="E18" s="50">
        <v>0.02399357</v>
      </c>
      <c r="F18" s="50">
        <v>0.03060927</v>
      </c>
      <c r="G18" s="50">
        <v>0.01413861</v>
      </c>
    </row>
    <row r="19" spans="1:7" ht="12.75">
      <c r="A19" t="s">
        <v>27</v>
      </c>
      <c r="B19" s="50">
        <v>-0.208491</v>
      </c>
      <c r="C19" s="50">
        <v>-0.1897832</v>
      </c>
      <c r="D19" s="50">
        <v>-0.200172</v>
      </c>
      <c r="E19" s="50">
        <v>-0.1897422</v>
      </c>
      <c r="F19" s="50">
        <v>-0.1569458</v>
      </c>
      <c r="G19" s="50">
        <v>-0.190594</v>
      </c>
    </row>
    <row r="20" spans="1:7" ht="12.75">
      <c r="A20" t="s">
        <v>28</v>
      </c>
      <c r="B20" s="50">
        <v>0.0004366518</v>
      </c>
      <c r="C20" s="50">
        <v>0.001945246</v>
      </c>
      <c r="D20" s="50">
        <v>-0.002578147</v>
      </c>
      <c r="E20" s="50">
        <v>0.001145665</v>
      </c>
      <c r="F20" s="50">
        <v>-0.002378439</v>
      </c>
      <c r="G20" s="50">
        <v>-0.0001306696</v>
      </c>
    </row>
    <row r="21" spans="1:7" ht="12.75">
      <c r="A21" t="s">
        <v>29</v>
      </c>
      <c r="B21" s="50">
        <v>-182.3548</v>
      </c>
      <c r="C21" s="50">
        <v>71.98501</v>
      </c>
      <c r="D21" s="50">
        <v>123.5334</v>
      </c>
      <c r="E21" s="50">
        <v>-37.89682</v>
      </c>
      <c r="F21" s="50">
        <v>-86.17123</v>
      </c>
      <c r="G21" s="50">
        <v>0.005982294</v>
      </c>
    </row>
    <row r="22" spans="1:7" ht="12.75">
      <c r="A22" t="s">
        <v>30</v>
      </c>
      <c r="B22" s="50">
        <v>252.4468</v>
      </c>
      <c r="C22" s="50">
        <v>133.9949</v>
      </c>
      <c r="D22" s="50">
        <v>-11.67262</v>
      </c>
      <c r="E22" s="50">
        <v>-139.8994</v>
      </c>
      <c r="F22" s="50">
        <v>-243.0688</v>
      </c>
      <c r="G22" s="50">
        <v>0</v>
      </c>
    </row>
    <row r="23" spans="1:7" ht="12.75">
      <c r="A23" t="s">
        <v>31</v>
      </c>
      <c r="B23" s="50">
        <v>-1.647133</v>
      </c>
      <c r="C23" s="50">
        <v>-1.536881</v>
      </c>
      <c r="D23" s="50">
        <v>-1.073487</v>
      </c>
      <c r="E23" s="50">
        <v>-3.632602</v>
      </c>
      <c r="F23" s="50">
        <v>4.236784</v>
      </c>
      <c r="G23" s="50">
        <v>-1.174469</v>
      </c>
    </row>
    <row r="24" spans="1:7" ht="12.75">
      <c r="A24" t="s">
        <v>32</v>
      </c>
      <c r="B24" s="50">
        <v>-2.050274</v>
      </c>
      <c r="C24" s="50">
        <v>-0.6981232</v>
      </c>
      <c r="D24" s="50">
        <v>0.3779232</v>
      </c>
      <c r="E24" s="50">
        <v>3.010467</v>
      </c>
      <c r="F24" s="50">
        <v>2.620449</v>
      </c>
      <c r="G24" s="50">
        <v>0.7003735</v>
      </c>
    </row>
    <row r="25" spans="1:7" ht="12.75">
      <c r="A25" t="s">
        <v>33</v>
      </c>
      <c r="B25" s="50">
        <v>-0.9244647</v>
      </c>
      <c r="C25" s="50">
        <v>-0.6327415</v>
      </c>
      <c r="D25" s="50">
        <v>-0.7451647</v>
      </c>
      <c r="E25" s="50">
        <v>-0.9707353</v>
      </c>
      <c r="F25" s="50">
        <v>-2.475644</v>
      </c>
      <c r="G25" s="50">
        <v>-1.029458</v>
      </c>
    </row>
    <row r="26" spans="1:7" ht="12.75">
      <c r="A26" t="s">
        <v>34</v>
      </c>
      <c r="B26" s="50">
        <v>1.23778</v>
      </c>
      <c r="C26" s="50">
        <v>1.123741</v>
      </c>
      <c r="D26" s="50">
        <v>0.4702333</v>
      </c>
      <c r="E26" s="50">
        <v>0.6744346</v>
      </c>
      <c r="F26" s="50">
        <v>1.598326</v>
      </c>
      <c r="G26" s="50">
        <v>0.9385066</v>
      </c>
    </row>
    <row r="27" spans="1:7" ht="12.75">
      <c r="A27" t="s">
        <v>35</v>
      </c>
      <c r="B27" s="50">
        <v>-0.06553874</v>
      </c>
      <c r="C27" s="50">
        <v>0.05836865</v>
      </c>
      <c r="D27" s="50">
        <v>-0.06034099</v>
      </c>
      <c r="E27" s="50">
        <v>-0.1971163</v>
      </c>
      <c r="F27" s="50">
        <v>-0.02219182</v>
      </c>
      <c r="G27" s="50">
        <v>-0.06035383</v>
      </c>
    </row>
    <row r="28" spans="1:7" ht="12.75">
      <c r="A28" t="s">
        <v>36</v>
      </c>
      <c r="B28" s="50">
        <v>-0.1836128</v>
      </c>
      <c r="C28" s="50">
        <v>-0.0001345359</v>
      </c>
      <c r="D28" s="50">
        <v>-0.009053563</v>
      </c>
      <c r="E28" s="50">
        <v>0.1736094</v>
      </c>
      <c r="F28" s="50">
        <v>0.03547616</v>
      </c>
      <c r="G28" s="50">
        <v>0.01770968</v>
      </c>
    </row>
    <row r="29" spans="1:7" ht="12.75">
      <c r="A29" t="s">
        <v>37</v>
      </c>
      <c r="B29" s="50">
        <v>0.01166561</v>
      </c>
      <c r="C29" s="50">
        <v>0.1089064</v>
      </c>
      <c r="D29" s="50">
        <v>-0.03826996</v>
      </c>
      <c r="E29" s="50">
        <v>0.0976932</v>
      </c>
      <c r="F29" s="50">
        <v>-0.1029553</v>
      </c>
      <c r="G29" s="50">
        <v>0.02843767</v>
      </c>
    </row>
    <row r="30" spans="1:7" ht="12.75">
      <c r="A30" t="s">
        <v>38</v>
      </c>
      <c r="B30" s="50">
        <v>0.09773901</v>
      </c>
      <c r="C30" s="50">
        <v>0.1625588</v>
      </c>
      <c r="D30" s="50">
        <v>0.1057576</v>
      </c>
      <c r="E30" s="50">
        <v>0.0845401</v>
      </c>
      <c r="F30" s="50">
        <v>0.3043044</v>
      </c>
      <c r="G30" s="50">
        <v>0.1396531</v>
      </c>
    </row>
    <row r="31" spans="1:7" ht="12.75">
      <c r="A31" t="s">
        <v>39</v>
      </c>
      <c r="B31" s="50">
        <v>-0.01778856</v>
      </c>
      <c r="C31" s="50">
        <v>0.04638592</v>
      </c>
      <c r="D31" s="50">
        <v>0.009883428</v>
      </c>
      <c r="E31" s="50">
        <v>0.02388625</v>
      </c>
      <c r="F31" s="50">
        <v>-0.0003506285</v>
      </c>
      <c r="G31" s="50">
        <v>0.01665863</v>
      </c>
    </row>
    <row r="32" spans="1:7" ht="12.75">
      <c r="A32" t="s">
        <v>40</v>
      </c>
      <c r="B32" s="50">
        <v>-0.002022362</v>
      </c>
      <c r="C32" s="50">
        <v>0.02246566</v>
      </c>
      <c r="D32" s="50">
        <v>0.01427914</v>
      </c>
      <c r="E32" s="50">
        <v>0.01170092</v>
      </c>
      <c r="F32" s="50">
        <v>0.02572788</v>
      </c>
      <c r="G32" s="50">
        <v>0.01479656</v>
      </c>
    </row>
    <row r="33" spans="1:7" ht="12.75">
      <c r="A33" t="s">
        <v>41</v>
      </c>
      <c r="B33" s="50">
        <v>0.1356666</v>
      </c>
      <c r="C33" s="50">
        <v>0.05985499</v>
      </c>
      <c r="D33" s="50">
        <v>0.04001696</v>
      </c>
      <c r="E33" s="50">
        <v>0.0885161</v>
      </c>
      <c r="F33" s="50">
        <v>0.0766884</v>
      </c>
      <c r="G33" s="50">
        <v>0.07520312</v>
      </c>
    </row>
    <row r="34" spans="1:7" ht="12.75">
      <c r="A34" t="s">
        <v>42</v>
      </c>
      <c r="B34" s="50">
        <v>-0.04614141</v>
      </c>
      <c r="C34" s="50">
        <v>-0.0176379</v>
      </c>
      <c r="D34" s="50">
        <v>0.001073064</v>
      </c>
      <c r="E34" s="50">
        <v>0.01598931</v>
      </c>
      <c r="F34" s="50">
        <v>-0.009124253</v>
      </c>
      <c r="G34" s="50">
        <v>-0.008056323</v>
      </c>
    </row>
    <row r="35" spans="1:7" ht="12.75">
      <c r="A35" t="s">
        <v>43</v>
      </c>
      <c r="B35" s="50">
        <v>-0.004167661</v>
      </c>
      <c r="C35" s="50">
        <v>-0.002868233</v>
      </c>
      <c r="D35" s="50">
        <v>-0.0002975442</v>
      </c>
      <c r="E35" s="50">
        <v>-0.004869182</v>
      </c>
      <c r="F35" s="50">
        <v>-0.004213895</v>
      </c>
      <c r="G35" s="50">
        <v>-0.003099128</v>
      </c>
    </row>
    <row r="36" spans="1:6" ht="12.75">
      <c r="A36" t="s">
        <v>44</v>
      </c>
      <c r="B36" s="50">
        <v>23.26355</v>
      </c>
      <c r="C36" s="50">
        <v>23.2666</v>
      </c>
      <c r="D36" s="50">
        <v>23.27271</v>
      </c>
      <c r="E36" s="50">
        <v>23.27271</v>
      </c>
      <c r="F36" s="50">
        <v>23.28186</v>
      </c>
    </row>
    <row r="37" spans="1:6" ht="12.75">
      <c r="A37" t="s">
        <v>45</v>
      </c>
      <c r="B37" s="50">
        <v>0.3458659</v>
      </c>
      <c r="C37" s="50">
        <v>0.323995</v>
      </c>
      <c r="D37" s="50">
        <v>0.3158569</v>
      </c>
      <c r="E37" s="50">
        <v>0.3072103</v>
      </c>
      <c r="F37" s="50">
        <v>0.3026327</v>
      </c>
    </row>
    <row r="38" spans="1:7" ht="12.75">
      <c r="A38" t="s">
        <v>55</v>
      </c>
      <c r="B38" s="50">
        <v>0.000131222</v>
      </c>
      <c r="C38" s="50">
        <v>-4.999315E-05</v>
      </c>
      <c r="D38" s="50">
        <v>-0.0001162042</v>
      </c>
      <c r="E38" s="50">
        <v>-2.586798E-05</v>
      </c>
      <c r="F38" s="50">
        <v>0.0002042306</v>
      </c>
      <c r="G38" s="50">
        <v>0.0001687703</v>
      </c>
    </row>
    <row r="39" spans="1:7" ht="12.75">
      <c r="A39" t="s">
        <v>56</v>
      </c>
      <c r="B39" s="50">
        <v>0.0003066906</v>
      </c>
      <c r="C39" s="50">
        <v>-0.0001217046</v>
      </c>
      <c r="D39" s="50">
        <v>-0.0002101425</v>
      </c>
      <c r="E39" s="50">
        <v>6.40627E-05</v>
      </c>
      <c r="F39" s="50">
        <v>0.0001514553</v>
      </c>
      <c r="G39" s="50">
        <v>0.0007680783</v>
      </c>
    </row>
    <row r="40" spans="2:5" ht="12.75">
      <c r="B40" t="s">
        <v>46</v>
      </c>
      <c r="C40">
        <v>-0.003754</v>
      </c>
      <c r="D40" t="s">
        <v>47</v>
      </c>
      <c r="E40">
        <v>3.11756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0.00013122200759236387</v>
      </c>
      <c r="C50">
        <f>-0.017/(C7*C7+C22*C22)*(C21*C22+C6*C7)</f>
        <v>-4.9993145030967874E-05</v>
      </c>
      <c r="D50">
        <f>-0.017/(D7*D7+D22*D22)*(D21*D22+D6*D7)</f>
        <v>-0.00011620423273762952</v>
      </c>
      <c r="E50">
        <f>-0.017/(E7*E7+E22*E22)*(E21*E22+E6*E7)</f>
        <v>-2.586797536528614E-05</v>
      </c>
      <c r="F50">
        <f>-0.017/(F7*F7+F22*F22)*(F21*F22+F6*F7)</f>
        <v>0.00020423063418495823</v>
      </c>
      <c r="G50">
        <f>(B50*B$4+C50*C$4+D50*D$4+E50*E$4+F50*F$4)/SUM(B$4:F$4)</f>
        <v>9.518633874913664E-08</v>
      </c>
    </row>
    <row r="51" spans="1:7" ht="12.75">
      <c r="A51" t="s">
        <v>59</v>
      </c>
      <c r="B51">
        <f>-0.017/(B7*B7+B22*B22)*(B21*B7-B6*B22)</f>
        <v>0.00030669050240937325</v>
      </c>
      <c r="C51">
        <f>-0.017/(C7*C7+C22*C22)*(C21*C7-C6*C22)</f>
        <v>-0.00012170463435308899</v>
      </c>
      <c r="D51">
        <f>-0.017/(D7*D7+D22*D22)*(D21*D7-D6*D22)</f>
        <v>-0.0002101424207851138</v>
      </c>
      <c r="E51">
        <f>-0.017/(E7*E7+E22*E22)*(E21*E7-E6*E22)</f>
        <v>6.406270257671817E-05</v>
      </c>
      <c r="F51">
        <f>-0.017/(F7*F7+F22*F22)*(F21*F7-F6*F22)</f>
        <v>0.00015145530051745767</v>
      </c>
      <c r="G51">
        <f>(B51*B$4+C51*C$4+D51*D$4+E51*E$4+F51*F$4)/SUM(B$4:F$4)</f>
        <v>2.468614589936302E-07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10000.140249734264</v>
      </c>
      <c r="C62">
        <f>C7+(2/0.017)*(C8*C50-C23*C51)</f>
        <v>9999.979282529272</v>
      </c>
      <c r="D62">
        <f>D7+(2/0.017)*(D8*D50-D23*D51)</f>
        <v>10000.009991379991</v>
      </c>
      <c r="E62">
        <f>E7+(2/0.017)*(E8*E50-E23*E51)</f>
        <v>10000.030836844458</v>
      </c>
      <c r="F62">
        <f>F7+(2/0.017)*(F8*F50-F23*F51)</f>
        <v>9999.846065420319</v>
      </c>
    </row>
    <row r="63" spans="1:6" ht="12.75">
      <c r="A63" t="s">
        <v>67</v>
      </c>
      <c r="B63">
        <f>B8+(3/0.017)*(B9*B50-B24*B51)</f>
        <v>5.31558861027345</v>
      </c>
      <c r="C63">
        <f>C8+(3/0.017)*(C9*C50-C24*C51)</f>
        <v>-0.23042791149444475</v>
      </c>
      <c r="D63">
        <f>D8+(3/0.017)*(D9*D50-D24*D51)</f>
        <v>-2.6539515998710055</v>
      </c>
      <c r="E63">
        <f>E8+(3/0.017)*(E9*E50-E24*E51)</f>
        <v>-1.169301862285393</v>
      </c>
      <c r="F63">
        <f>F8+(3/0.017)*(F9*F50-F24*F51)</f>
        <v>-3.3923424876873227</v>
      </c>
    </row>
    <row r="64" spans="1:6" ht="12.75">
      <c r="A64" t="s">
        <v>68</v>
      </c>
      <c r="B64">
        <f>B9+(4/0.017)*(B10*B50-B25*B51)</f>
        <v>-1.270951361148586</v>
      </c>
      <c r="C64">
        <f>C9+(4/0.017)*(C10*C50-C25*C51)</f>
        <v>-0.4204709999282732</v>
      </c>
      <c r="D64">
        <f>D9+(4/0.017)*(D10*D50-D25*D51)</f>
        <v>-0.2729301684961944</v>
      </c>
      <c r="E64">
        <f>E9+(4/0.017)*(E10*E50-E25*E51)</f>
        <v>-0.2572024893102542</v>
      </c>
      <c r="F64">
        <f>F9+(4/0.017)*(F10*F50-F25*F51)</f>
        <v>-1.5814992600000681</v>
      </c>
    </row>
    <row r="65" spans="1:6" ht="12.75">
      <c r="A65" t="s">
        <v>69</v>
      </c>
      <c r="B65">
        <f>B10+(5/0.017)*(B11*B50-B26*B51)</f>
        <v>-0.6908431229256611</v>
      </c>
      <c r="C65">
        <f>C10+(5/0.017)*(C11*C50-C26*C51)</f>
        <v>0.13762469861445936</v>
      </c>
      <c r="D65">
        <f>D10+(5/0.017)*(D11*D50-D26*D51)</f>
        <v>1.1739522418904704</v>
      </c>
      <c r="E65">
        <f>E10+(5/0.017)*(E11*E50-E26*E51)</f>
        <v>0.4035281041718805</v>
      </c>
      <c r="F65">
        <f>F10+(5/0.017)*(F11*F50-F26*F51)</f>
        <v>-0.7513690792424661</v>
      </c>
    </row>
    <row r="66" spans="1:6" ht="12.75">
      <c r="A66" t="s">
        <v>70</v>
      </c>
      <c r="B66">
        <f>B11+(6/0.017)*(B12*B50-B27*B51)</f>
        <v>2.4696805579981884</v>
      </c>
      <c r="C66">
        <f>C11+(6/0.017)*(C12*C50-C27*C51)</f>
        <v>1.8966562947463073</v>
      </c>
      <c r="D66">
        <f>D11+(6/0.017)*(D12*D50-D27*D51)</f>
        <v>2.296232706057641</v>
      </c>
      <c r="E66">
        <f>E11+(6/0.017)*(E12*E50-E27*E51)</f>
        <v>1.5511247609849776</v>
      </c>
      <c r="F66">
        <f>F11+(6/0.017)*(F12*F50-F27*F51)</f>
        <v>13.830665010287625</v>
      </c>
    </row>
    <row r="67" spans="1:6" ht="12.75">
      <c r="A67" t="s">
        <v>71</v>
      </c>
      <c r="B67">
        <f>B12+(7/0.017)*(B13*B50-B28*B51)</f>
        <v>0.06414775173086537</v>
      </c>
      <c r="C67">
        <f>C12+(7/0.017)*(C13*C50-C28*C51)</f>
        <v>-0.21810058711842598</v>
      </c>
      <c r="D67">
        <f>D12+(7/0.017)*(D13*D50-D28*D51)</f>
        <v>-0.2851032077086437</v>
      </c>
      <c r="E67">
        <f>E12+(7/0.017)*(E13*E50-E28*E51)</f>
        <v>-0.08313618216425621</v>
      </c>
      <c r="F67">
        <f>F12+(7/0.017)*(F13*F50-F28*F51)</f>
        <v>0.04711032686275986</v>
      </c>
    </row>
    <row r="68" spans="1:6" ht="12.75">
      <c r="A68" t="s">
        <v>72</v>
      </c>
      <c r="B68">
        <f>B13+(8/0.017)*(B14*B50-B29*B51)</f>
        <v>-0.07571095229076914</v>
      </c>
      <c r="C68">
        <f>C13+(8/0.017)*(C14*C50-C29*C51)</f>
        <v>-0.0650449725619551</v>
      </c>
      <c r="D68">
        <f>D13+(8/0.017)*(D14*D50-D29*D51)</f>
        <v>0.01971159557497657</v>
      </c>
      <c r="E68">
        <f>E13+(8/0.017)*(E14*E50-E29*E51)</f>
        <v>-0.17515332432122774</v>
      </c>
      <c r="F68">
        <f>F13+(8/0.017)*(F14*F50-F29*F51)</f>
        <v>-0.05157438756418002</v>
      </c>
    </row>
    <row r="69" spans="1:6" ht="12.75">
      <c r="A69" t="s">
        <v>73</v>
      </c>
      <c r="B69">
        <f>B14+(9/0.017)*(B15*B50-B30*B51)</f>
        <v>-0.034162387572907967</v>
      </c>
      <c r="C69">
        <f>C14+(9/0.017)*(C15*C50-C30*C51)</f>
        <v>0.01417363149692091</v>
      </c>
      <c r="D69">
        <f>D14+(9/0.017)*(D15*D50-D30*D51)</f>
        <v>0.10382105359006727</v>
      </c>
      <c r="E69">
        <f>E14+(9/0.017)*(E15*E50-E30*E51)</f>
        <v>0.058623746487880525</v>
      </c>
      <c r="F69">
        <f>F14+(9/0.017)*(F15*F50-F30*F51)</f>
        <v>0.02462649649421822</v>
      </c>
    </row>
    <row r="70" spans="1:6" ht="12.75">
      <c r="A70" t="s">
        <v>74</v>
      </c>
      <c r="B70">
        <f>B15+(10/0.017)*(B16*B50-B31*B51)</f>
        <v>-0.46096101622809266</v>
      </c>
      <c r="C70">
        <f>C15+(10/0.017)*(C16*C50-C31*C51)</f>
        <v>-0.2046422148905963</v>
      </c>
      <c r="D70">
        <f>D15+(10/0.017)*(D16*D50-D31*D51)</f>
        <v>-0.1758708878981651</v>
      </c>
      <c r="E70">
        <f>E15+(10/0.017)*(E16*E50-E31*E51)</f>
        <v>-0.2333233975728291</v>
      </c>
      <c r="F70">
        <f>F15+(10/0.017)*(F16*F50-F31*F51)</f>
        <v>-0.4465703062755757</v>
      </c>
    </row>
    <row r="71" spans="1:6" ht="12.75">
      <c r="A71" t="s">
        <v>75</v>
      </c>
      <c r="B71">
        <f>B16+(11/0.017)*(B17*B50-B32*B51)</f>
        <v>-0.032771897027263984</v>
      </c>
      <c r="C71">
        <f>C16+(11/0.017)*(C17*C50-C32*C51)</f>
        <v>-0.010393891093747462</v>
      </c>
      <c r="D71">
        <f>D16+(11/0.017)*(D17*D50-D32*D51)</f>
        <v>-0.01614698331635877</v>
      </c>
      <c r="E71">
        <f>E16+(11/0.017)*(E17*E50-E32*E51)</f>
        <v>-0.016357509485956972</v>
      </c>
      <c r="F71">
        <f>F16+(11/0.017)*(F17*F50-F32*F51)</f>
        <v>-0.04375253167813813</v>
      </c>
    </row>
    <row r="72" spans="1:6" ht="12.75">
      <c r="A72" t="s">
        <v>76</v>
      </c>
      <c r="B72">
        <f>B17+(12/0.017)*(B18*B50-B33*B51)</f>
        <v>-0.0460783575895828</v>
      </c>
      <c r="C72">
        <f>C17+(12/0.017)*(C18*C50-C33*C51)</f>
        <v>0.003243850562033526</v>
      </c>
      <c r="D72">
        <f>D17+(12/0.017)*(D18*D50-D33*D51)</f>
        <v>-0.01413279176439041</v>
      </c>
      <c r="E72">
        <f>E17+(12/0.017)*(E18*E50-E33*E51)</f>
        <v>-0.004470810563107984</v>
      </c>
      <c r="F72">
        <f>F17+(12/0.017)*(F18*F50-F33*F51)</f>
        <v>-0.012011837913527801</v>
      </c>
    </row>
    <row r="73" spans="1:6" ht="12.75">
      <c r="A73" t="s">
        <v>77</v>
      </c>
      <c r="B73">
        <f>B18+(13/0.017)*(B19*B50-B34*B51)</f>
        <v>-0.0021379941065949714</v>
      </c>
      <c r="C73">
        <f>C18+(13/0.017)*(C19*C50-C34*C51)</f>
        <v>0.012208728137247226</v>
      </c>
      <c r="D73">
        <f>D18+(13/0.017)*(D19*D50-D34*D51)</f>
        <v>0.024388916661662572</v>
      </c>
      <c r="E73">
        <f>E18+(13/0.017)*(E19*E50-E34*E51)</f>
        <v>0.026963632698672777</v>
      </c>
      <c r="F73">
        <f>F18+(13/0.017)*(F19*F50-F34*F51)</f>
        <v>0.007154804751459239</v>
      </c>
    </row>
    <row r="74" spans="1:6" ht="12.75">
      <c r="A74" t="s">
        <v>78</v>
      </c>
      <c r="B74">
        <f>B19+(14/0.017)*(B20*B50-B35*B51)</f>
        <v>-0.20739119263500738</v>
      </c>
      <c r="C74">
        <f>C19+(14/0.017)*(C20*C50-C35*C51)</f>
        <v>-0.19015076276439102</v>
      </c>
      <c r="D74">
        <f>D19+(14/0.017)*(D20*D50-D35*D51)</f>
        <v>-0.19997677005308367</v>
      </c>
      <c r="E74">
        <f>E19+(14/0.017)*(E20*E50-E35*E51)</f>
        <v>-0.18950972018002032</v>
      </c>
      <c r="F74">
        <f>F19+(14/0.017)*(F20*F50-F35*F51)</f>
        <v>-0.1568202392473369</v>
      </c>
    </row>
    <row r="75" spans="1:6" ht="12.75">
      <c r="A75" t="s">
        <v>79</v>
      </c>
      <c r="B75" s="50">
        <f>B20</f>
        <v>0.0004366518</v>
      </c>
      <c r="C75" s="50">
        <f>C20</f>
        <v>0.001945246</v>
      </c>
      <c r="D75" s="50">
        <f>D20</f>
        <v>-0.002578147</v>
      </c>
      <c r="E75" s="50">
        <f>E20</f>
        <v>0.001145665</v>
      </c>
      <c r="F75" s="50">
        <f>F20</f>
        <v>-0.002378439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252.61026127888948</v>
      </c>
      <c r="C82">
        <f>C22+(2/0.017)*(C8*C51+C23*C50)</f>
        <v>134.00707450304427</v>
      </c>
      <c r="D82">
        <f>D22+(2/0.017)*(D8*D51+D23*D50)</f>
        <v>-11.59188236248212</v>
      </c>
      <c r="E82">
        <f>E22+(2/0.017)*(E8*E51+E23*E50)</f>
        <v>-139.89691047179323</v>
      </c>
      <c r="F82">
        <f>F22+(2/0.017)*(F8*F51+F23*F50)</f>
        <v>-243.0251742998768</v>
      </c>
    </row>
    <row r="83" spans="1:6" ht="12.75">
      <c r="A83" t="s">
        <v>82</v>
      </c>
      <c r="B83">
        <f>B23+(3/0.017)*(B9*B51+B24*B50)</f>
        <v>-1.7658810903137419</v>
      </c>
      <c r="C83">
        <f>C23+(3/0.017)*(C9*C51+C24*C50)</f>
        <v>-1.5221121421768025</v>
      </c>
      <c r="D83">
        <f>D23+(3/0.017)*(D9*D51+D24*D50)</f>
        <v>-1.073722149000008</v>
      </c>
      <c r="E83">
        <f>E23+(3/0.017)*(E9*E51+E24*E50)</f>
        <v>-3.649388284918082</v>
      </c>
      <c r="F83">
        <f>F23+(3/0.017)*(F9*F51+F24*F50)</f>
        <v>4.288539674765393</v>
      </c>
    </row>
    <row r="84" spans="1:6" ht="12.75">
      <c r="A84" t="s">
        <v>83</v>
      </c>
      <c r="B84">
        <f>B24+(4/0.017)*(B10*B51+B25*B50)</f>
        <v>-2.127466167570473</v>
      </c>
      <c r="C84">
        <f>C24+(4/0.017)*(C10*C51+C25*C50)</f>
        <v>-0.694265312178239</v>
      </c>
      <c r="D84">
        <f>D24+(4/0.017)*(D10*D51+D25*D50)</f>
        <v>0.3378198691303232</v>
      </c>
      <c r="E84">
        <f>E24+(4/0.017)*(E10*E51+E25*E50)</f>
        <v>3.0228269152421086</v>
      </c>
      <c r="F84">
        <f>F24+(4/0.017)*(F10*F51+F25*F50)</f>
        <v>2.4476497934459815</v>
      </c>
    </row>
    <row r="85" spans="1:6" ht="12.75">
      <c r="A85" t="s">
        <v>84</v>
      </c>
      <c r="B85">
        <f>B25+(5/0.017)*(B11*B51+B26*B50)</f>
        <v>-0.654748061436193</v>
      </c>
      <c r="C85">
        <f>C25+(5/0.017)*(C11*C51+C26*C50)</f>
        <v>-0.7169281395564794</v>
      </c>
      <c r="D85">
        <f>D25+(5/0.017)*(D11*D51+D26*D50)</f>
        <v>-0.9027177986877145</v>
      </c>
      <c r="E85">
        <f>E25+(5/0.017)*(E11*E51+E26*E50)</f>
        <v>-0.9467381081097236</v>
      </c>
      <c r="F85">
        <f>F25+(5/0.017)*(F11*F51+F26*F50)</f>
        <v>-1.7637693222142872</v>
      </c>
    </row>
    <row r="86" spans="1:6" ht="12.75">
      <c r="A86" t="s">
        <v>85</v>
      </c>
      <c r="B86">
        <f>B26+(6/0.017)*(B12*B51+B27*B50)</f>
        <v>1.2396163007477299</v>
      </c>
      <c r="C86">
        <f>C26+(6/0.017)*(C12*C51+C27*C50)</f>
        <v>1.132142303310677</v>
      </c>
      <c r="D86">
        <f>D26+(6/0.017)*(D12*D51+D27*D50)</f>
        <v>0.49369636888126395</v>
      </c>
      <c r="E86">
        <f>E26+(6/0.017)*(E12*E51+E27*E50)</f>
        <v>0.6744167511126333</v>
      </c>
      <c r="F86">
        <f>F26+(6/0.017)*(F12*F51+F27*F50)</f>
        <v>1.5996695665320857</v>
      </c>
    </row>
    <row r="87" spans="1:6" ht="12.75">
      <c r="A87" t="s">
        <v>86</v>
      </c>
      <c r="B87">
        <f>B27+(7/0.017)*(B13*B51+B28*B50)</f>
        <v>-0.08491578987061954</v>
      </c>
      <c r="C87">
        <f>C27+(7/0.017)*(C13*C51+C28*C50)</f>
        <v>0.061945778203800664</v>
      </c>
      <c r="D87">
        <f>D27+(7/0.017)*(D13*D51+D28*D50)</f>
        <v>-0.062324536332026954</v>
      </c>
      <c r="E87">
        <f>E27+(7/0.017)*(E13*E51+E28*E50)</f>
        <v>-0.2034894189833974</v>
      </c>
      <c r="F87">
        <f>F27+(7/0.017)*(F13*F51+F28*F50)</f>
        <v>-0.02346260392165582</v>
      </c>
    </row>
    <row r="88" spans="1:6" ht="12.75">
      <c r="A88" t="s">
        <v>87</v>
      </c>
      <c r="B88">
        <f>B28+(8/0.017)*(B14*B51+B29*B50)</f>
        <v>-0.1809031653814501</v>
      </c>
      <c r="C88">
        <f>C28+(8/0.017)*(C14*C51+C29*C50)</f>
        <v>-0.0025927957095136646</v>
      </c>
      <c r="D88">
        <f>D28+(8/0.017)*(D14*D51+D29*D50)</f>
        <v>-0.014978679002346902</v>
      </c>
      <c r="E88">
        <f>E28+(8/0.017)*(E14*E51+E29*E50)</f>
        <v>0.1741778844433354</v>
      </c>
      <c r="F88">
        <f>F28+(8/0.017)*(F14*F51+F29*F50)</f>
        <v>0.032479966233100385</v>
      </c>
    </row>
    <row r="89" spans="1:6" ht="12.75">
      <c r="A89" t="s">
        <v>88</v>
      </c>
      <c r="B89">
        <f>B29+(9/0.017)*(B15*B51+B30*B50)</f>
        <v>-0.05651247422224268</v>
      </c>
      <c r="C89">
        <f>C29+(9/0.017)*(C15*C51+C30*C50)</f>
        <v>0.11802655724480646</v>
      </c>
      <c r="D89">
        <f>D29+(9/0.017)*(D15*D51+D30*D50)</f>
        <v>-0.024925540191309468</v>
      </c>
      <c r="E89">
        <f>E29+(9/0.017)*(E15*E51+E30*E50)</f>
        <v>0.08864448506118505</v>
      </c>
      <c r="F89">
        <f>F29+(9/0.017)*(F15*F51+F30*F50)</f>
        <v>-0.10547607311004221</v>
      </c>
    </row>
    <row r="90" spans="1:6" ht="12.75">
      <c r="A90" t="s">
        <v>89</v>
      </c>
      <c r="B90">
        <f>B30+(10/0.017)*(B16*B51+B31*B50)</f>
        <v>0.0906484996727618</v>
      </c>
      <c r="C90">
        <f>C30+(10/0.017)*(C16*C51+C31*C50)</f>
        <v>0.1620693177586228</v>
      </c>
      <c r="D90">
        <f>D30+(10/0.017)*(D16*D51+D31*D50)</f>
        <v>0.10749963087456704</v>
      </c>
      <c r="E90">
        <f>E30+(10/0.017)*(E16*E51+E31*E50)</f>
        <v>0.08357847945687338</v>
      </c>
      <c r="F90">
        <f>F30+(10/0.017)*(F16*F51+F31*F50)</f>
        <v>0.3006857803628316</v>
      </c>
    </row>
    <row r="91" spans="1:6" ht="12.75">
      <c r="A91" t="s">
        <v>90</v>
      </c>
      <c r="B91">
        <f>B31+(11/0.017)*(B17*B51+B32*B50)</f>
        <v>-0.02142232465314615</v>
      </c>
      <c r="C91">
        <f>C31+(11/0.017)*(C17*C51+C32*C50)</f>
        <v>0.04579034879480111</v>
      </c>
      <c r="D91">
        <f>D31+(11/0.017)*(D17*D51+D32*D50)</f>
        <v>0.01146689915565374</v>
      </c>
      <c r="E91">
        <f>E31+(11/0.017)*(E17*E51+E32*E50)</f>
        <v>0.023689158089885396</v>
      </c>
      <c r="F91">
        <f>F31+(11/0.017)*(F17*F51+F32*F50)</f>
        <v>0.0022431559685756135</v>
      </c>
    </row>
    <row r="92" spans="1:6" ht="12.75">
      <c r="A92" t="s">
        <v>91</v>
      </c>
      <c r="B92">
        <f>B32+(12/0.017)*(B18*B51+B33*B50)</f>
        <v>0.01226770693524699</v>
      </c>
      <c r="C92">
        <f>C32+(12/0.017)*(C18*C51+C33*C50)</f>
        <v>0.019786863874218057</v>
      </c>
      <c r="D92">
        <f>D32+(12/0.017)*(D18*D51+D33*D50)</f>
        <v>0.010043069450254934</v>
      </c>
      <c r="E92">
        <f>E32+(12/0.017)*(E18*E51+E33*E50)</f>
        <v>0.011169645160775857</v>
      </c>
      <c r="F92">
        <f>F32+(12/0.017)*(F18*F51+F33*F50)</f>
        <v>0.04005592006101159</v>
      </c>
    </row>
    <row r="93" spans="1:6" ht="12.75">
      <c r="A93" t="s">
        <v>92</v>
      </c>
      <c r="B93">
        <f>B33+(13/0.017)*(B19*B51+B34*B50)</f>
        <v>0.08213949918321911</v>
      </c>
      <c r="C93">
        <f>C33+(13/0.017)*(C19*C51+C34*C50)</f>
        <v>0.07819207810095949</v>
      </c>
      <c r="D93">
        <f>D33+(13/0.017)*(D19*D51+D34*D50)</f>
        <v>0.07208867429234073</v>
      </c>
      <c r="E93">
        <f>E33+(13/0.017)*(E19*E51+E34*E50)</f>
        <v>0.0789045047278517</v>
      </c>
      <c r="F93">
        <f>F33+(13/0.017)*(F19*F51+F34*F50)</f>
        <v>0.057086139491300675</v>
      </c>
    </row>
    <row r="94" spans="1:6" ht="12.75">
      <c r="A94" t="s">
        <v>93</v>
      </c>
      <c r="B94">
        <f>B34+(14/0.017)*(B20*B51+B35*B50)</f>
        <v>-0.04648150449226483</v>
      </c>
      <c r="C94">
        <f>C34+(14/0.017)*(C20*C51+C35*C50)</f>
        <v>-0.017714779323957226</v>
      </c>
      <c r="D94">
        <f>D34+(14/0.017)*(D20*D51+D35*D50)</f>
        <v>0.001547708427094691</v>
      </c>
      <c r="E94">
        <f>E34+(14/0.017)*(E20*E51+E35*E50)</f>
        <v>0.016153480815671594</v>
      </c>
      <c r="F94">
        <f>F34+(14/0.017)*(F20*F51+F35*F50)</f>
        <v>-0.010129645410849868</v>
      </c>
    </row>
    <row r="95" spans="1:6" ht="12.75">
      <c r="A95" t="s">
        <v>94</v>
      </c>
      <c r="B95" s="50">
        <f>B35</f>
        <v>-0.004167661</v>
      </c>
      <c r="C95" s="50">
        <f>C35</f>
        <v>-0.002868233</v>
      </c>
      <c r="D95" s="50">
        <f>D35</f>
        <v>-0.0002975442</v>
      </c>
      <c r="E95" s="50">
        <f>E35</f>
        <v>-0.004869182</v>
      </c>
      <c r="F95" s="50">
        <f>F35</f>
        <v>-0.004213895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5.315514060330006</v>
      </c>
      <c r="C103">
        <f>C63*10000/C62</f>
        <v>-0.23042838888378492</v>
      </c>
      <c r="D103">
        <f>D63*10000/D62</f>
        <v>-2.653948948209764</v>
      </c>
      <c r="E103">
        <f>E63*10000/E62</f>
        <v>-1.1692982565385468</v>
      </c>
      <c r="F103">
        <f>F63*10000/F62</f>
        <v>-3.3923947083726773</v>
      </c>
      <c r="G103">
        <f>AVERAGE(C103:E103)</f>
        <v>-1.3512251978773653</v>
      </c>
      <c r="H103">
        <f>STDEV(C103:E103)</f>
        <v>1.2219599152008218</v>
      </c>
      <c r="I103">
        <f>(B103*B4+C103*C4+D103*D4+E103*E4+F103*F4)/SUM(B4:F4)</f>
        <v>-0.6583958362269573</v>
      </c>
      <c r="K103">
        <f>(LN(H103)+LN(H123))/2-LN(K114*K115^3)</f>
        <v>-3.6187311130761084</v>
      </c>
    </row>
    <row r="104" spans="1:11" ht="12.75">
      <c r="A104" t="s">
        <v>68</v>
      </c>
      <c r="B104">
        <f>B64*10000/B62</f>
        <v>-1.2709335363395122</v>
      </c>
      <c r="C104">
        <f>C64*10000/C62</f>
        <v>-0.4204718710396412</v>
      </c>
      <c r="D104">
        <f>D64*10000/D62</f>
        <v>-0.2729298958015644</v>
      </c>
      <c r="E104">
        <f>E64*10000/E62</f>
        <v>-0.2572016961813842</v>
      </c>
      <c r="F104">
        <f>F64*10000/F62</f>
        <v>-1.581523605117209</v>
      </c>
      <c r="G104">
        <f>AVERAGE(C104:E104)</f>
        <v>-0.3168678210075299</v>
      </c>
      <c r="H104">
        <f>STDEV(C104:E104)</f>
        <v>0.09006771593148807</v>
      </c>
      <c r="I104">
        <f>(B104*B4+C104*C4+D104*D4+E104*E4+F104*F4)/SUM(B4:F4)</f>
        <v>-0.6239958335952632</v>
      </c>
      <c r="K104">
        <f>(LN(H104)+LN(H124))/2-LN(K114*K115^4)</f>
        <v>-4.164980221720941</v>
      </c>
    </row>
    <row r="105" spans="1:11" ht="12.75">
      <c r="A105" t="s">
        <v>69</v>
      </c>
      <c r="B105">
        <f>B65*10000/B62</f>
        <v>-0.6908334340051071</v>
      </c>
      <c r="C105">
        <f>C65*10000/C62</f>
        <v>0.13762498373861656</v>
      </c>
      <c r="D105">
        <f>D65*10000/D62</f>
        <v>1.1739510689513484</v>
      </c>
      <c r="E105">
        <f>E65*10000/E62</f>
        <v>0.4035268598223794</v>
      </c>
      <c r="F105">
        <f>F65*10000/F62</f>
        <v>-0.751380645588852</v>
      </c>
      <c r="G105">
        <f>AVERAGE(C105:E105)</f>
        <v>0.5717009708374481</v>
      </c>
      <c r="H105">
        <f>STDEV(C105:E105)</f>
        <v>0.5382423593836405</v>
      </c>
      <c r="I105">
        <f>(B105*B4+C105*C4+D105*D4+E105*E4+F105*F4)/SUM(B4:F4)</f>
        <v>0.21206011633974695</v>
      </c>
      <c r="K105">
        <f>(LN(H105)+LN(H125))/2-LN(K114*K115^5)</f>
        <v>-4.057623965232196</v>
      </c>
    </row>
    <row r="106" spans="1:11" ht="12.75">
      <c r="A106" t="s">
        <v>70</v>
      </c>
      <c r="B106">
        <f>B66*10000/B62</f>
        <v>2.4696459212797697</v>
      </c>
      <c r="C106">
        <f>C66*10000/C62</f>
        <v>1.8966602241465749</v>
      </c>
      <c r="D106">
        <f>D66*10000/D62</f>
        <v>2.296230411806582</v>
      </c>
      <c r="E106">
        <f>E66*10000/E62</f>
        <v>1.5511199778204285</v>
      </c>
      <c r="F106">
        <f>F66*10000/F62</f>
        <v>13.830877915325475</v>
      </c>
      <c r="G106">
        <f>AVERAGE(C106:E106)</f>
        <v>1.9146702045911954</v>
      </c>
      <c r="H106">
        <f>STDEV(C106:E106)</f>
        <v>0.3728815619676969</v>
      </c>
      <c r="I106">
        <f>(B106*B4+C106*C4+D106*D4+E106*E4+F106*F4)/SUM(B4:F4)</f>
        <v>3.587049842960408</v>
      </c>
      <c r="K106">
        <f>(LN(H106)+LN(H126))/2-LN(K114*K115^6)</f>
        <v>-3.153574432764843</v>
      </c>
    </row>
    <row r="107" spans="1:11" ht="12.75">
      <c r="A107" t="s">
        <v>71</v>
      </c>
      <c r="B107">
        <f>B67*10000/B62</f>
        <v>0.06414685207296965</v>
      </c>
      <c r="C107">
        <f>C67*10000/C62</f>
        <v>-0.21810103896861505</v>
      </c>
      <c r="D107">
        <f>D67*10000/D62</f>
        <v>-0.28510292285147987</v>
      </c>
      <c r="E107">
        <f>E67*10000/E62</f>
        <v>-0.08313592579929492</v>
      </c>
      <c r="F107">
        <f>F67*10000/F62</f>
        <v>0.04711105206475965</v>
      </c>
      <c r="G107">
        <f>AVERAGE(C107:E107)</f>
        <v>-0.1954466292064633</v>
      </c>
      <c r="H107">
        <f>STDEV(C107:E107)</f>
        <v>0.10287168553991381</v>
      </c>
      <c r="I107">
        <f>(B107*B4+C107*C4+D107*D4+E107*E4+F107*F4)/SUM(B4:F4)</f>
        <v>-0.12544126656160468</v>
      </c>
      <c r="K107">
        <f>(LN(H107)+LN(H127))/2-LN(K114*K115^7)</f>
        <v>-3.6598649374480896</v>
      </c>
    </row>
    <row r="108" spans="1:9" ht="12.75">
      <c r="A108" t="s">
        <v>72</v>
      </c>
      <c r="B108">
        <f>B68*10000/B62</f>
        <v>-0.07570989046156731</v>
      </c>
      <c r="C108">
        <f>C68*10000/C62</f>
        <v>-0.06504510731896579</v>
      </c>
      <c r="D108">
        <f>D68*10000/D62</f>
        <v>0.019711575880392084</v>
      </c>
      <c r="E108">
        <f>E68*10000/E62</f>
        <v>-0.17515278420531144</v>
      </c>
      <c r="F108">
        <f>F68*10000/F62</f>
        <v>-0.0515751814845684</v>
      </c>
      <c r="G108">
        <f>AVERAGE(C108:E108)</f>
        <v>-0.07349543854796171</v>
      </c>
      <c r="H108">
        <f>STDEV(C108:E108)</f>
        <v>0.09770663120439926</v>
      </c>
      <c r="I108">
        <f>(B108*B4+C108*C4+D108*D4+E108*E4+F108*F4)/SUM(B4:F4)</f>
        <v>-0.07089349906071334</v>
      </c>
    </row>
    <row r="109" spans="1:9" ht="12.75">
      <c r="A109" t="s">
        <v>73</v>
      </c>
      <c r="B109">
        <f>B69*10000/B62</f>
        <v>-0.034161908453049714</v>
      </c>
      <c r="C109">
        <f>C69*10000/C62</f>
        <v>0.014173660861161312</v>
      </c>
      <c r="D109">
        <f>D69*10000/D62</f>
        <v>0.10382094985861116</v>
      </c>
      <c r="E109">
        <f>E69*10000/E62</f>
        <v>0.058623565711302776</v>
      </c>
      <c r="F109">
        <f>F69*10000/F62</f>
        <v>0.024626875586992454</v>
      </c>
      <c r="G109">
        <f>AVERAGE(C109:E109)</f>
        <v>0.05887272547702508</v>
      </c>
      <c r="H109">
        <f>STDEV(C109:E109)</f>
        <v>0.044824163869387625</v>
      </c>
      <c r="I109">
        <f>(B109*B4+C109*C4+D109*D4+E109*E4+F109*F4)/SUM(B4:F4)</f>
        <v>0.04082160296471772</v>
      </c>
    </row>
    <row r="110" spans="1:11" ht="12.75">
      <c r="A110" t="s">
        <v>74</v>
      </c>
      <c r="B110">
        <f>B70*10000/B62</f>
        <v>-0.46095455135275915</v>
      </c>
      <c r="C110">
        <f>C70*10000/C62</f>
        <v>-0.20464263885838432</v>
      </c>
      <c r="D110">
        <f>D70*10000/D62</f>
        <v>-0.17587071217905362</v>
      </c>
      <c r="E110">
        <f>E70*10000/E62</f>
        <v>-0.23332267807931587</v>
      </c>
      <c r="F110">
        <f>F70*10000/F62</f>
        <v>-0.4465771806426354</v>
      </c>
      <c r="G110">
        <f>AVERAGE(C110:E110)</f>
        <v>-0.2046120097055846</v>
      </c>
      <c r="H110">
        <f>STDEV(C110:E110)</f>
        <v>0.028725995197033127</v>
      </c>
      <c r="I110">
        <f>(B110*B4+C110*C4+D110*D4+E110*E4+F110*F4)/SUM(B4:F4)</f>
        <v>-0.2740635198186111</v>
      </c>
      <c r="K110">
        <f>EXP(AVERAGE(K103:K107))</f>
        <v>0.02396993519689079</v>
      </c>
    </row>
    <row r="111" spans="1:9" ht="12.75">
      <c r="A111" t="s">
        <v>75</v>
      </c>
      <c r="B111">
        <f>B71*10000/B62</f>
        <v>-0.032771437408725186</v>
      </c>
      <c r="C111">
        <f>C71*10000/C62</f>
        <v>-0.010393912627305523</v>
      </c>
      <c r="D111">
        <f>D71*10000/D62</f>
        <v>-0.016146967183310285</v>
      </c>
      <c r="E111">
        <f>E71*10000/E62</f>
        <v>-0.016357459044714945</v>
      </c>
      <c r="F111">
        <f>F71*10000/F62</f>
        <v>-0.04375320519126321</v>
      </c>
      <c r="G111">
        <f>AVERAGE(C111:E111)</f>
        <v>-0.01429944628511025</v>
      </c>
      <c r="H111">
        <f>STDEV(C111:E111)</f>
        <v>0.0033839284227231473</v>
      </c>
      <c r="I111">
        <f>(B111*B4+C111*C4+D111*D4+E111*E4+F111*F4)/SUM(B4:F4)</f>
        <v>-0.020909464210126297</v>
      </c>
    </row>
    <row r="112" spans="1:9" ht="12.75">
      <c r="A112" t="s">
        <v>76</v>
      </c>
      <c r="B112">
        <f>B72*10000/B62</f>
        <v>-0.046077711350905555</v>
      </c>
      <c r="C112">
        <f>C72*10000/C62</f>
        <v>0.003243857282485356</v>
      </c>
      <c r="D112">
        <f>D72*10000/D62</f>
        <v>-0.014132777643795233</v>
      </c>
      <c r="E112">
        <f>E72*10000/E62</f>
        <v>-0.004470796776581504</v>
      </c>
      <c r="F112">
        <f>F72*10000/F62</f>
        <v>-0.012012022820096193</v>
      </c>
      <c r="G112">
        <f>AVERAGE(C112:E112)</f>
        <v>-0.00511990571263046</v>
      </c>
      <c r="H112">
        <f>STDEV(C112:E112)</f>
        <v>0.00870648420135548</v>
      </c>
      <c r="I112">
        <f>(B112*B4+C112*C4+D112*D4+E112*E4+F112*F4)/SUM(B4:F4)</f>
        <v>-0.011971481519348171</v>
      </c>
    </row>
    <row r="113" spans="1:9" ht="12.75">
      <c r="A113" t="s">
        <v>77</v>
      </c>
      <c r="B113">
        <f>B73*10000/B62</f>
        <v>-0.002137964121704978</v>
      </c>
      <c r="C113">
        <f>C73*10000/C62</f>
        <v>0.01220875343069641</v>
      </c>
      <c r="D113">
        <f>D73*10000/D62</f>
        <v>0.024388892293793523</v>
      </c>
      <c r="E113">
        <f>E73*10000/E62</f>
        <v>0.026963549551594423</v>
      </c>
      <c r="F113">
        <f>F73*10000/F62</f>
        <v>0.00715491489034087</v>
      </c>
      <c r="G113">
        <f>AVERAGE(C113:E113)</f>
        <v>0.021187065092028116</v>
      </c>
      <c r="H113">
        <f>STDEV(C113:E113)</f>
        <v>0.00788129273753935</v>
      </c>
      <c r="I113">
        <f>(B113*B4+C113*C4+D113*D4+E113*E4+F113*F4)/SUM(B4:F4)</f>
        <v>0.01593429045273833</v>
      </c>
    </row>
    <row r="114" spans="1:11" ht="12.75">
      <c r="A114" t="s">
        <v>78</v>
      </c>
      <c r="B114">
        <f>B74*10000/B62</f>
        <v>-0.20738828401983506</v>
      </c>
      <c r="C114">
        <f>C74*10000/C62</f>
        <v>-0.1901511567094933</v>
      </c>
      <c r="D114">
        <f>D74*10000/D62</f>
        <v>-0.1999765702488934</v>
      </c>
      <c r="E114">
        <f>E74*10000/E62</f>
        <v>-0.18950913579364592</v>
      </c>
      <c r="F114">
        <f>F74*10000/F62</f>
        <v>-0.15682265329025877</v>
      </c>
      <c r="G114">
        <f>AVERAGE(C114:E114)</f>
        <v>-0.19321228758401088</v>
      </c>
      <c r="H114">
        <f>STDEV(C114:E114)</f>
        <v>0.005866829441182439</v>
      </c>
      <c r="I114">
        <f>(B114*B4+C114*C4+D114*D4+E114*E4+F114*F4)/SUM(B4:F4)</f>
        <v>-0.190403021927201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0.00043664567605599655</v>
      </c>
      <c r="C115">
        <f>C75*10000/C62</f>
        <v>0.001945250030066056</v>
      </c>
      <c r="D115">
        <f>D75*10000/D62</f>
        <v>-0.0025781444240779387</v>
      </c>
      <c r="E115">
        <f>E75*10000/E62</f>
        <v>0.0011456614671415536</v>
      </c>
      <c r="F115">
        <f>F75*10000/F62</f>
        <v>-0.002378475612964376</v>
      </c>
      <c r="G115">
        <f>AVERAGE(C115:E115)</f>
        <v>0.00017092235770989027</v>
      </c>
      <c r="H115">
        <f>STDEV(C115:E115)</f>
        <v>0.0024140964345976085</v>
      </c>
      <c r="I115">
        <f>(B115*B4+C115*C4+D115*D4+E115*E4+F115*F4)/SUM(B4:F4)</f>
        <v>-0.000131026316044554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252.6067184763755</v>
      </c>
      <c r="C122">
        <f>C82*10000/C62</f>
        <v>134.0073521323838</v>
      </c>
      <c r="D122">
        <f>D82*10000/D62</f>
        <v>-11.591870780603543</v>
      </c>
      <c r="E122">
        <f>E82*10000/E62</f>
        <v>-139.89647907519668</v>
      </c>
      <c r="F122">
        <f>F82*10000/F62</f>
        <v>-243.02891535527036</v>
      </c>
      <c r="G122">
        <f>AVERAGE(C122:E122)</f>
        <v>-5.826999241138807</v>
      </c>
      <c r="H122">
        <f>STDEV(C122:E122)</f>
        <v>137.04288560683327</v>
      </c>
      <c r="I122">
        <f>(B122*B4+C122*C4+D122*D4+E122*E4+F122*F4)/SUM(B4:F4)</f>
        <v>-0.09202731911153156</v>
      </c>
    </row>
    <row r="123" spans="1:9" ht="12.75">
      <c r="A123" t="s">
        <v>82</v>
      </c>
      <c r="B123">
        <f>B83*10000/B62</f>
        <v>-1.7658563242257197</v>
      </c>
      <c r="C123">
        <f>C83*10000/C62</f>
        <v>-1.5221152956147106</v>
      </c>
      <c r="D123">
        <f>D83*10000/D62</f>
        <v>-1.0737210762044802</v>
      </c>
      <c r="E123">
        <f>E83*10000/E62</f>
        <v>-3.6493770313908938</v>
      </c>
      <c r="F123">
        <f>F83*10000/F62</f>
        <v>4.288605691236843</v>
      </c>
      <c r="G123">
        <f>AVERAGE(C123:E123)</f>
        <v>-2.081737801070028</v>
      </c>
      <c r="H123">
        <f>STDEV(C123:E123)</f>
        <v>1.3760028747538555</v>
      </c>
      <c r="I123">
        <f>(B123*B4+C123*C4+D123*D4+E123*E4+F123*F4)/SUM(B4:F4)</f>
        <v>-1.184964104901689</v>
      </c>
    </row>
    <row r="124" spans="1:9" ht="12.75">
      <c r="A124" t="s">
        <v>83</v>
      </c>
      <c r="B124">
        <f>B84*10000/B62</f>
        <v>-2.1274363303324737</v>
      </c>
      <c r="C124">
        <f>C84*10000/C62</f>
        <v>-0.6942667505233471</v>
      </c>
      <c r="D124">
        <f>D84*10000/D62</f>
        <v>0.3378195316019923</v>
      </c>
      <c r="E124">
        <f>E84*10000/E62</f>
        <v>3.022817593826512</v>
      </c>
      <c r="F124">
        <f>F84*10000/F62</f>
        <v>2.4476874718201977</v>
      </c>
      <c r="G124">
        <f>AVERAGE(C124:E124)</f>
        <v>0.8887901249683857</v>
      </c>
      <c r="H124">
        <f>STDEV(C124:E124)</f>
        <v>1.9188161589424326</v>
      </c>
      <c r="I124">
        <f>(B124*B4+C124*C4+D124*D4+E124*E4+F124*F4)/SUM(B4:F4)</f>
        <v>0.660299810332954</v>
      </c>
    </row>
    <row r="125" spans="1:9" ht="12.75">
      <c r="A125" t="s">
        <v>84</v>
      </c>
      <c r="B125">
        <f>B85*10000/B62</f>
        <v>-0.6547388787408174</v>
      </c>
      <c r="C125">
        <f>C85*10000/C62</f>
        <v>-0.7169296248533311</v>
      </c>
      <c r="D125">
        <f>D85*10000/D62</f>
        <v>-0.9027168967489605</v>
      </c>
      <c r="E125">
        <f>E85*10000/E62</f>
        <v>-0.9467351886771479</v>
      </c>
      <c r="F125">
        <f>F85*10000/F62</f>
        <v>-1.7637964731411608</v>
      </c>
      <c r="G125">
        <f>AVERAGE(C125:E125)</f>
        <v>-0.8554605700931465</v>
      </c>
      <c r="H125">
        <f>STDEV(C125:E125)</f>
        <v>0.12197343808324144</v>
      </c>
      <c r="I125">
        <f>(B125*B4+C125*C4+D125*D4+E125*E4+F125*F4)/SUM(B4:F4)</f>
        <v>-0.9477457218983618</v>
      </c>
    </row>
    <row r="126" spans="1:9" ht="12.75">
      <c r="A126" t="s">
        <v>85</v>
      </c>
      <c r="B126">
        <f>B86*10000/B62</f>
        <v>1.2395989154058817</v>
      </c>
      <c r="C126">
        <f>C86*10000/C62</f>
        <v>1.1321446488280393</v>
      </c>
      <c r="D126">
        <f>D86*10000/D62</f>
        <v>0.4936958756109546</v>
      </c>
      <c r="E126">
        <f>E86*10000/E62</f>
        <v>0.674414671430601</v>
      </c>
      <c r="F126">
        <f>F86*10000/F62</f>
        <v>1.5996941913573821</v>
      </c>
      <c r="G126">
        <f>AVERAGE(C126:E126)</f>
        <v>0.7667517319565317</v>
      </c>
      <c r="H126">
        <f>STDEV(C126:E126)</f>
        <v>0.32908784323570334</v>
      </c>
      <c r="I126">
        <f>(B126*B4+C126*C4+D126*D4+E126*E4+F126*F4)/SUM(B4:F4)</f>
        <v>0.9465282742032732</v>
      </c>
    </row>
    <row r="127" spans="1:9" ht="12.75">
      <c r="A127" t="s">
        <v>86</v>
      </c>
      <c r="B127">
        <f>B87*10000/B62</f>
        <v>-0.08491459894562581</v>
      </c>
      <c r="C127">
        <f>C87*10000/C62</f>
        <v>0.06194590654005121</v>
      </c>
      <c r="D127">
        <f>D87*10000/D62</f>
        <v>-0.06232447406127665</v>
      </c>
      <c r="E127">
        <f>E87*10000/E62</f>
        <v>-0.2034887914881762</v>
      </c>
      <c r="F127">
        <f>F87*10000/F62</f>
        <v>-0.02346296509782286</v>
      </c>
      <c r="G127">
        <f>AVERAGE(C127:E127)</f>
        <v>-0.06795578633646722</v>
      </c>
      <c r="H127">
        <f>STDEV(C127:E127)</f>
        <v>0.13280692183688922</v>
      </c>
      <c r="I127">
        <f>(B127*B4+C127*C4+D127*D4+E127*E4+F127*F4)/SUM(B4:F4)</f>
        <v>-0.06446770582425397</v>
      </c>
    </row>
    <row r="128" spans="1:9" ht="12.75">
      <c r="A128" t="s">
        <v>87</v>
      </c>
      <c r="B128">
        <f>B88*10000/B62</f>
        <v>-0.180900628254946</v>
      </c>
      <c r="C128">
        <f>C88*10000/C62</f>
        <v>-0.002592801081141715</v>
      </c>
      <c r="D128">
        <f>D88*10000/D62</f>
        <v>-0.014978664036594487</v>
      </c>
      <c r="E128">
        <f>E88*10000/E62</f>
        <v>0.17417734733535858</v>
      </c>
      <c r="F128">
        <f>F88*10000/F62</f>
        <v>0.03248046621979192</v>
      </c>
      <c r="G128">
        <f>AVERAGE(C128:E128)</f>
        <v>0.052201960739207465</v>
      </c>
      <c r="H128">
        <f>STDEV(C128:E128)</f>
        <v>0.10581516243784822</v>
      </c>
      <c r="I128">
        <f>(B128*B4+C128*C4+D128*D4+E128*E4+F128*F4)/SUM(B4:F4)</f>
        <v>0.015814418346858858</v>
      </c>
    </row>
    <row r="129" spans="1:9" ht="12.75">
      <c r="A129" t="s">
        <v>88</v>
      </c>
      <c r="B129">
        <f>B89*10000/B62</f>
        <v>-0.056511681647409294</v>
      </c>
      <c r="C129">
        <f>C89*10000/C62</f>
        <v>0.11802680176648754</v>
      </c>
      <c r="D129">
        <f>D89*10000/D62</f>
        <v>-0.024925515287279997</v>
      </c>
      <c r="E129">
        <f>E89*10000/E62</f>
        <v>0.08864421171040818</v>
      </c>
      <c r="F129">
        <f>F89*10000/F62</f>
        <v>-0.10547769677653411</v>
      </c>
      <c r="G129">
        <f>AVERAGE(C129:E129)</f>
        <v>0.06058183272987191</v>
      </c>
      <c r="H129">
        <f>STDEV(C129:E129)</f>
        <v>0.07549479500797159</v>
      </c>
      <c r="I129">
        <f>(B129*B4+C129*C4+D129*D4+E129*E4+F129*F4)/SUM(B4:F4)</f>
        <v>0.021444324453215816</v>
      </c>
    </row>
    <row r="130" spans="1:9" ht="12.75">
      <c r="A130" t="s">
        <v>89</v>
      </c>
      <c r="B130">
        <f>B90*10000/B62</f>
        <v>0.09064722834779304</v>
      </c>
      <c r="C130">
        <f>C90*10000/C62</f>
        <v>0.16206965352595307</v>
      </c>
      <c r="D130">
        <f>D90*10000/D62</f>
        <v>0.10749952346770825</v>
      </c>
      <c r="E130">
        <f>E90*10000/E62</f>
        <v>0.08357822172801102</v>
      </c>
      <c r="F130">
        <f>F90*10000/F62</f>
        <v>0.30069040902800437</v>
      </c>
      <c r="G130">
        <f>AVERAGE(C130:E130)</f>
        <v>0.11771579957389078</v>
      </c>
      <c r="H130">
        <f>STDEV(C130:E130)</f>
        <v>0.04023065298414962</v>
      </c>
      <c r="I130">
        <f>(B130*B4+C130*C4+D130*D4+E130*E4+F130*F4)/SUM(B4:F4)</f>
        <v>0.13824234744118236</v>
      </c>
    </row>
    <row r="131" spans="1:9" ht="12.75">
      <c r="A131" t="s">
        <v>90</v>
      </c>
      <c r="B131">
        <f>B91*10000/B62</f>
        <v>-0.02142202420982587</v>
      </c>
      <c r="C131">
        <f>C91*10000/C62</f>
        <v>0.045790443661018726</v>
      </c>
      <c r="D131">
        <f>D91*10000/D62</f>
        <v>0.01146688769865051</v>
      </c>
      <c r="E131">
        <f>E91*10000/E62</f>
        <v>0.02368908504022232</v>
      </c>
      <c r="F131">
        <f>F91*10000/F62</f>
        <v>0.0022431904990342748</v>
      </c>
      <c r="G131">
        <f>AVERAGE(C131:E131)</f>
        <v>0.02698213879996385</v>
      </c>
      <c r="H131">
        <f>STDEV(C131:E131)</f>
        <v>0.01739711975511655</v>
      </c>
      <c r="I131">
        <f>(B131*B4+C131*C4+D131*D4+E131*E4+F131*F4)/SUM(B4:F4)</f>
        <v>0.016668246684209548</v>
      </c>
    </row>
    <row r="132" spans="1:9" ht="12.75">
      <c r="A132" t="s">
        <v>91</v>
      </c>
      <c r="B132">
        <f>B92*10000/B62</f>
        <v>0.012267534883396243</v>
      </c>
      <c r="C132">
        <f>C92*10000/C62</f>
        <v>0.019786904867680297</v>
      </c>
      <c r="D132">
        <f>D92*10000/D62</f>
        <v>0.010043059415852644</v>
      </c>
      <c r="E132">
        <f>E92*10000/E62</f>
        <v>0.011169610717221022</v>
      </c>
      <c r="F132">
        <f>F92*10000/F62</f>
        <v>0.040056536669625165</v>
      </c>
      <c r="G132">
        <f>AVERAGE(C132:E132)</f>
        <v>0.01366652500025132</v>
      </c>
      <c r="H132">
        <f>STDEV(C132:E132)</f>
        <v>0.005330250158283018</v>
      </c>
      <c r="I132">
        <f>(B132*B4+C132*C4+D132*D4+E132*E4+F132*F4)/SUM(B4:F4)</f>
        <v>0.016989931390879055</v>
      </c>
    </row>
    <row r="133" spans="1:9" ht="12.75">
      <c r="A133" t="s">
        <v>92</v>
      </c>
      <c r="B133">
        <f>B93*10000/B62</f>
        <v>0.08213834719508241</v>
      </c>
      <c r="C133">
        <f>C93*10000/C62</f>
        <v>0.07819224009550402</v>
      </c>
      <c r="D133">
        <f>D93*10000/D62</f>
        <v>0.0720886022658789</v>
      </c>
      <c r="E133">
        <f>E93*10000/E62</f>
        <v>0.07890426141200807</v>
      </c>
      <c r="F133">
        <f>F93*10000/F62</f>
        <v>0.057087018257916754</v>
      </c>
      <c r="G133">
        <f>AVERAGE(C133:E133)</f>
        <v>0.07639503459113033</v>
      </c>
      <c r="H133">
        <f>STDEV(C133:E133)</f>
        <v>0.0037464333862709935</v>
      </c>
      <c r="I133">
        <f>(B133*B4+C133*C4+D133*D4+E133*E4+F133*F4)/SUM(B4:F4)</f>
        <v>0.07464743615863684</v>
      </c>
    </row>
    <row r="134" spans="1:9" ht="12.75">
      <c r="A134" t="s">
        <v>93</v>
      </c>
      <c r="B134">
        <f>B94*10000/B62</f>
        <v>-0.04648085259954229</v>
      </c>
      <c r="C134">
        <f>C94*10000/C62</f>
        <v>-0.01771481602457547</v>
      </c>
      <c r="D134">
        <f>D94*10000/D62</f>
        <v>0.001547706880721935</v>
      </c>
      <c r="E134">
        <f>E94*10000/E62</f>
        <v>0.01615343100358766</v>
      </c>
      <c r="F134">
        <f>F94*10000/F62</f>
        <v>-0.010129801343521075</v>
      </c>
      <c r="G134">
        <f>AVERAGE(C134:E134)</f>
        <v>-4.55938008862497E-06</v>
      </c>
      <c r="H134">
        <f>STDEV(C134:E134)</f>
        <v>0.016987397890745607</v>
      </c>
      <c r="I134">
        <f>(B134*B4+C134*C4+D134*D4+E134*E4+F134*F4)/SUM(B4:F4)</f>
        <v>-0.00808793144442175</v>
      </c>
    </row>
    <row r="135" spans="1:9" ht="12.75">
      <c r="A135" t="s">
        <v>94</v>
      </c>
      <c r="B135">
        <f>B95*10000/B62</f>
        <v>-0.004167602549484992</v>
      </c>
      <c r="C135">
        <f>C95*10000/C62</f>
        <v>-0.002868238942265633</v>
      </c>
      <c r="D135">
        <f>D95*10000/D62</f>
        <v>-0.0002975439027125804</v>
      </c>
      <c r="E135">
        <f>E95*10000/E62</f>
        <v>-0.004869166985025504</v>
      </c>
      <c r="F135">
        <f>F95*10000/F62</f>
        <v>-0.004213959867414098</v>
      </c>
      <c r="G135">
        <f>AVERAGE(C135:E135)</f>
        <v>-0.0026783166100012392</v>
      </c>
      <c r="H135">
        <f>STDEV(C135:E135)</f>
        <v>0.0022917214645116974</v>
      </c>
      <c r="I135">
        <f>(B135*B4+C135*C4+D135*D4+E135*E4+F135*F4)/SUM(B4:F4)</f>
        <v>-0.0030993074588828474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2004-06-18T09:28:33Z</cp:lastPrinted>
  <dcterms:created xsi:type="dcterms:W3CDTF">2004-06-18T09:28:33Z</dcterms:created>
  <dcterms:modified xsi:type="dcterms:W3CDTF">2004-06-18T12:11:00Z</dcterms:modified>
  <cp:category/>
  <cp:version/>
  <cp:contentType/>
  <cp:contentStatus/>
</cp:coreProperties>
</file>