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<sst xmlns="http://schemas.openxmlformats.org/spreadsheetml/2006/main" count="204" uniqueCount="98">
  <si>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04/06/2004       08:06:05</t>
  </si>
  <si>
    <t>LISSNER</t>
  </si>
  <si>
    <t>HCMQAP259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</si>
  <si>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</si>
  <si>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</si>
  <si>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</si>
  <si>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</si>
  <si>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</si>
  <si>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</si>
  <si>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</si>
  <si>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</si>
  <si>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</si>
  <si>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</si>
  <si>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</si>
  <si>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</si>
  <si>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</si>
  <si>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</si>
  <si>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b4*</t>
  </si>
  <si>
    <t>b5</t>
  </si>
  <si>
    <t>b6*!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</si>
  <si>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</si>
  <si>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</si>
  <si>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</si>
  <si>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</si>
  <si>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</si>
  <si>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</si>
  <si>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</si>
  <si>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</si>
  <si>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</si>
  <si>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</si>
  <si>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</si>
  <si>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</si>
  <si>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</si>
  <si>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</si>
  <si>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</si>
  <si>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</si>
  <si>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</si>
  <si>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</si>
  <si>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</si>
  <si>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</si>
  <si>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</si>
  <si>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</si>
  <si>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</si>
  <si>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</si>
  <si>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</si>
  <si>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</si>
  <si>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</si>
  <si>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-0.003775*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</si>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</sst>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3" fillId="0" borderId="19" xfId="0" applyNumberFormat="1" applyFont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8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b6*!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b4*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3938011"/>
        <c:axId val="58333236"/>
      </c:lineChart>
      <c:catAx>
        <c:axId val="139380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8333236"/>
        <c:crosses val="autoZero"/>
        <c:auto val="1"/>
        <c:lblOffset val="100"/>
        <c:noMultiLvlLbl val="0"/>
      </c:catAx>
      <c:valAx>
        <c:axId val="58333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1393801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-0.002272</v>
      </c>
      <c r="C4" s="13">
        <v>-0.003786</v>
      </c>
      <c r="D4" s="13">
        <v>-0.003768</v>
      </c>
      <c r="E4" s="13">
        <v>-0.00377</v>
      </c>
      <c r="F4" s="24">
        <v>-0.002095</v>
      </c>
      <c r="G4" s="34">
        <v>-0.011765</v>
      </c>
    </row>
    <row r="5" spans="1:7" ht="12.75" thickBot="1">
      <c r="A5" s="44" t="s">
        <v>13</v>
      </c>
      <c r="B5" s="45">
        <v>7.774316</v>
      </c>
      <c r="C5" s="46">
        <v>5.948612</v>
      </c>
      <c r="D5" s="46">
        <v>1.005586</v>
      </c>
      <c r="E5" s="46">
        <v>-5.294065</v>
      </c>
      <c r="F5" s="47">
        <v>-11.486781</v>
      </c>
      <c r="G5" s="48">
        <v>4.424355</v>
      </c>
    </row>
    <row r="6" spans="1:7" ht="12.75" thickTop="1">
      <c r="A6" s="6" t="s">
        <v>14</v>
      </c>
      <c r="B6" s="39">
        <v>25.35775</v>
      </c>
      <c r="C6" s="40">
        <v>13.09369</v>
      </c>
      <c r="D6" s="40">
        <v>-32.41102</v>
      </c>
      <c r="E6" s="40">
        <v>0.4466252</v>
      </c>
      <c r="F6" s="41">
        <v>6.359297</v>
      </c>
      <c r="G6" s="42">
        <v>0.002429613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3.596266</v>
      </c>
      <c r="C8" s="14">
        <v>0.927606</v>
      </c>
      <c r="D8" s="14">
        <v>-0.2321324</v>
      </c>
      <c r="E8" s="14">
        <v>1.620662</v>
      </c>
      <c r="F8" s="25">
        <v>-3.393961</v>
      </c>
      <c r="G8" s="35">
        <v>0.6250923</v>
      </c>
    </row>
    <row r="9" spans="1:7" ht="12">
      <c r="A9" s="20" t="s">
        <v>17</v>
      </c>
      <c r="B9" s="29">
        <v>-1.147558</v>
      </c>
      <c r="C9" s="14">
        <v>-0.2564715</v>
      </c>
      <c r="D9" s="14">
        <v>-0.2252453</v>
      </c>
      <c r="E9" s="14">
        <v>-0.827663</v>
      </c>
      <c r="F9" s="25">
        <v>-1.738829</v>
      </c>
      <c r="G9" s="49">
        <v>-0.7130425</v>
      </c>
    </row>
    <row r="10" spans="1:7" ht="12">
      <c r="A10" s="20" t="s">
        <v>18</v>
      </c>
      <c r="B10" s="29">
        <v>0.01910405</v>
      </c>
      <c r="C10" s="14">
        <v>-0.1754255</v>
      </c>
      <c r="D10" s="14">
        <v>0.7719694</v>
      </c>
      <c r="E10" s="14">
        <v>-0.2165274</v>
      </c>
      <c r="F10" s="25">
        <v>-0.4125572</v>
      </c>
      <c r="G10" s="35">
        <v>0.03876486</v>
      </c>
    </row>
    <row r="11" spans="1:7" ht="12">
      <c r="A11" s="21" t="s">
        <v>19</v>
      </c>
      <c r="B11" s="51">
        <v>-2.662939</v>
      </c>
      <c r="C11" s="52">
        <v>-4.373395</v>
      </c>
      <c r="D11" s="52">
        <v>-0.8565659</v>
      </c>
      <c r="E11" s="52">
        <v>-1.52792</v>
      </c>
      <c r="F11" s="53">
        <v>11.81042</v>
      </c>
      <c r="G11" s="50">
        <v>-0.4373375</v>
      </c>
    </row>
    <row r="12" spans="1:7" ht="12">
      <c r="A12" s="20" t="s">
        <v>20</v>
      </c>
      <c r="B12" s="29">
        <v>-0.1109636</v>
      </c>
      <c r="C12" s="14">
        <v>-0.1546295</v>
      </c>
      <c r="D12" s="14">
        <v>-0.02030117</v>
      </c>
      <c r="E12" s="14">
        <v>0.251292</v>
      </c>
      <c r="F12" s="25">
        <v>-0.1159544</v>
      </c>
      <c r="G12" s="35">
        <v>-0.01335883</v>
      </c>
    </row>
    <row r="13" spans="1:7" ht="12">
      <c r="A13" s="20" t="s">
        <v>21</v>
      </c>
      <c r="B13" s="29">
        <v>-0.08078381</v>
      </c>
      <c r="C13" s="14">
        <v>-0.07765454</v>
      </c>
      <c r="D13" s="14">
        <v>0.02558209</v>
      </c>
      <c r="E13" s="14">
        <v>-0.2360634</v>
      </c>
      <c r="F13" s="25">
        <v>-0.1426184</v>
      </c>
      <c r="G13" s="35">
        <v>-0.100035</v>
      </c>
    </row>
    <row r="14" spans="1:7" ht="12">
      <c r="A14" s="20" t="s">
        <v>22</v>
      </c>
      <c r="B14" s="29">
        <v>0.04185021</v>
      </c>
      <c r="C14" s="14">
        <v>-0.007872002</v>
      </c>
      <c r="D14" s="14">
        <v>-0.003349022</v>
      </c>
      <c r="E14" s="14">
        <v>-0.03959788</v>
      </c>
      <c r="F14" s="25">
        <v>0.07632617</v>
      </c>
      <c r="G14" s="35">
        <v>0.004026584</v>
      </c>
    </row>
    <row r="15" spans="1:7" ht="12">
      <c r="A15" s="21" t="s">
        <v>23</v>
      </c>
      <c r="B15" s="31">
        <v>0.09658156</v>
      </c>
      <c r="C15" s="16">
        <v>0.422662</v>
      </c>
      <c r="D15" s="16">
        <v>0.1316194</v>
      </c>
      <c r="E15" s="16">
        <v>0.06041056</v>
      </c>
      <c r="F15" s="27">
        <v>-0.1999978</v>
      </c>
      <c r="G15" s="37">
        <v>0.1354067</v>
      </c>
    </row>
    <row r="16" spans="1:7" ht="12">
      <c r="A16" s="20" t="s">
        <v>24</v>
      </c>
      <c r="B16" s="29">
        <v>-0.06186377</v>
      </c>
      <c r="C16" s="14">
        <v>-0.003464202</v>
      </c>
      <c r="D16" s="14">
        <v>0.007837091</v>
      </c>
      <c r="E16" s="14">
        <v>0.007821747</v>
      </c>
      <c r="F16" s="25">
        <v>-0.05855041</v>
      </c>
      <c r="G16" s="35">
        <v>-0.01384652</v>
      </c>
    </row>
    <row r="17" spans="1:7" ht="12">
      <c r="A17" s="20" t="s">
        <v>25</v>
      </c>
      <c r="B17" s="29">
        <v>-0.007766446</v>
      </c>
      <c r="C17" s="14">
        <v>0.01257958</v>
      </c>
      <c r="D17" s="14">
        <v>-0.005402044</v>
      </c>
      <c r="E17" s="14">
        <v>0.009551538</v>
      </c>
      <c r="F17" s="25">
        <v>0.001813951</v>
      </c>
      <c r="G17" s="35">
        <v>0.003151476</v>
      </c>
    </row>
    <row r="18" spans="1:7" ht="12">
      <c r="A18" s="20" t="s">
        <v>26</v>
      </c>
      <c r="B18" s="29">
        <v>0.009333595</v>
      </c>
      <c r="C18" s="14">
        <v>0.0225938</v>
      </c>
      <c r="D18" s="14">
        <v>0.03953358</v>
      </c>
      <c r="E18" s="14">
        <v>0.02886192</v>
      </c>
      <c r="F18" s="25">
        <v>0.01813887</v>
      </c>
      <c r="G18" s="35">
        <v>0.02565147</v>
      </c>
    </row>
    <row r="19" spans="1:7" ht="12">
      <c r="A19" s="21" t="s">
        <v>27</v>
      </c>
      <c r="B19" s="31">
        <v>-0.2585048</v>
      </c>
      <c r="C19" s="16">
        <v>-0.2478513</v>
      </c>
      <c r="D19" s="16">
        <v>-0.2329145</v>
      </c>
      <c r="E19" s="16">
        <v>-0.218543</v>
      </c>
      <c r="F19" s="27">
        <v>-0.1730163</v>
      </c>
      <c r="G19" s="37">
        <v>-0.2287756</v>
      </c>
    </row>
    <row r="20" spans="1:7" ht="12.75" thickBot="1">
      <c r="A20" s="44" t="s">
        <v>28</v>
      </c>
      <c r="B20" s="45">
        <v>0.0007764239</v>
      </c>
      <c r="C20" s="46">
        <v>0.002184945</v>
      </c>
      <c r="D20" s="46">
        <v>-0.0007325841</v>
      </c>
      <c r="E20" s="46">
        <v>0.000350549</v>
      </c>
      <c r="F20" s="47">
        <v>-0.007026884</v>
      </c>
      <c r="G20" s="48">
        <v>-0.0003899401</v>
      </c>
    </row>
    <row r="21" spans="1:7" ht="12.75" thickTop="1">
      <c r="A21" s="6" t="s">
        <v>29</v>
      </c>
      <c r="B21" s="39">
        <v>-218.5196</v>
      </c>
      <c r="C21" s="40">
        <v>76.66074</v>
      </c>
      <c r="D21" s="40">
        <v>176.5472</v>
      </c>
      <c r="E21" s="40">
        <v>-48.25032</v>
      </c>
      <c r="F21" s="41">
        <v>-132.4031</v>
      </c>
      <c r="G21" s="43">
        <v>0.003114885</v>
      </c>
    </row>
    <row r="22" spans="1:7" ht="12">
      <c r="A22" s="20" t="s">
        <v>30</v>
      </c>
      <c r="B22" s="29">
        <v>155.4988</v>
      </c>
      <c r="C22" s="14">
        <v>118.9778</v>
      </c>
      <c r="D22" s="14">
        <v>20.11175</v>
      </c>
      <c r="E22" s="14">
        <v>-105.8853</v>
      </c>
      <c r="F22" s="25">
        <v>-229.776</v>
      </c>
      <c r="G22" s="36">
        <v>0</v>
      </c>
    </row>
    <row r="23" spans="1:7" ht="12">
      <c r="A23" s="20" t="s">
        <v>31</v>
      </c>
      <c r="B23" s="29">
        <v>-0.473117</v>
      </c>
      <c r="C23" s="14">
        <v>-1.915805</v>
      </c>
      <c r="D23" s="14">
        <v>-0.7482366</v>
      </c>
      <c r="E23" s="14">
        <v>-2.799254</v>
      </c>
      <c r="F23" s="25">
        <v>7.636232</v>
      </c>
      <c r="G23" s="35">
        <v>-0.3638097</v>
      </c>
    </row>
    <row r="24" spans="1:7" ht="12">
      <c r="A24" s="20" t="s">
        <v>32</v>
      </c>
      <c r="B24" s="29">
        <v>-3.084439</v>
      </c>
      <c r="C24" s="14">
        <v>-3.676697</v>
      </c>
      <c r="D24" s="14">
        <v>-1.765194</v>
      </c>
      <c r="E24" s="14">
        <v>-0.5738566</v>
      </c>
      <c r="F24" s="25">
        <v>0.3596729</v>
      </c>
      <c r="G24" s="35">
        <v>-1.847633</v>
      </c>
    </row>
    <row r="25" spans="1:7" ht="12">
      <c r="A25" s="20" t="s">
        <v>33</v>
      </c>
      <c r="B25" s="29">
        <v>-0.1307839</v>
      </c>
      <c r="C25" s="14">
        <v>-0.7025383</v>
      </c>
      <c r="D25" s="14">
        <v>-0.342179</v>
      </c>
      <c r="E25" s="14">
        <v>-0.1444133</v>
      </c>
      <c r="F25" s="25">
        <v>-2.506132</v>
      </c>
      <c r="G25" s="35">
        <v>-0.6398565</v>
      </c>
    </row>
    <row r="26" spans="1:7" ht="12">
      <c r="A26" s="21" t="s">
        <v>34</v>
      </c>
      <c r="B26" s="31">
        <v>0.5667654</v>
      </c>
      <c r="C26" s="16">
        <v>-0.1208535</v>
      </c>
      <c r="D26" s="16">
        <v>0.3491295</v>
      </c>
      <c r="E26" s="16">
        <v>0.7838099</v>
      </c>
      <c r="F26" s="27">
        <v>2.266899</v>
      </c>
      <c r="G26" s="37">
        <v>0.6276209</v>
      </c>
    </row>
    <row r="27" spans="1:7" ht="12">
      <c r="A27" s="20" t="s">
        <v>35</v>
      </c>
      <c r="B27" s="29">
        <v>0.09750415</v>
      </c>
      <c r="C27" s="14">
        <v>0.08030633</v>
      </c>
      <c r="D27" s="14">
        <v>0.02305298</v>
      </c>
      <c r="E27" s="14">
        <v>-0.15002</v>
      </c>
      <c r="F27" s="25">
        <v>0.1381873</v>
      </c>
      <c r="G27" s="35">
        <v>0.02143343</v>
      </c>
    </row>
    <row r="28" spans="1:7" ht="12">
      <c r="A28" s="20" t="s">
        <v>36</v>
      </c>
      <c r="B28" s="29">
        <v>-0.2328795</v>
      </c>
      <c r="C28" s="14">
        <v>-0.3778951</v>
      </c>
      <c r="D28" s="14">
        <v>-0.2482497</v>
      </c>
      <c r="E28" s="14">
        <v>-0.3000399</v>
      </c>
      <c r="F28" s="25">
        <v>-0.3483077</v>
      </c>
      <c r="G28" s="35">
        <v>-0.3031109</v>
      </c>
    </row>
    <row r="29" spans="1:7" ht="12">
      <c r="A29" s="20" t="s">
        <v>37</v>
      </c>
      <c r="B29" s="29">
        <v>0.02622563</v>
      </c>
      <c r="C29" s="14">
        <v>0.1841783</v>
      </c>
      <c r="D29" s="14">
        <v>0.04152092</v>
      </c>
      <c r="E29" s="14">
        <v>0.1525031</v>
      </c>
      <c r="F29" s="25">
        <v>-0.07914584</v>
      </c>
      <c r="G29" s="35">
        <v>0.08429085</v>
      </c>
    </row>
    <row r="30" spans="1:7" ht="12">
      <c r="A30" s="21" t="s">
        <v>38</v>
      </c>
      <c r="B30" s="31">
        <v>0.1647132</v>
      </c>
      <c r="C30" s="16">
        <v>0.1026928</v>
      </c>
      <c r="D30" s="16">
        <v>0.1059604</v>
      </c>
      <c r="E30" s="16">
        <v>0.09357677</v>
      </c>
      <c r="F30" s="27">
        <v>0.3748555</v>
      </c>
      <c r="G30" s="37">
        <v>0.1465968</v>
      </c>
    </row>
    <row r="31" spans="1:7" ht="12">
      <c r="A31" s="20" t="s">
        <v>39</v>
      </c>
      <c r="B31" s="29">
        <v>0.0001545214</v>
      </c>
      <c r="C31" s="14">
        <v>0.047702</v>
      </c>
      <c r="D31" s="14">
        <v>0.03405137</v>
      </c>
      <c r="E31" s="14">
        <v>0.04748081</v>
      </c>
      <c r="F31" s="25">
        <v>0.02722815</v>
      </c>
      <c r="G31" s="35">
        <v>0.03475364</v>
      </c>
    </row>
    <row r="32" spans="1:7" ht="12">
      <c r="A32" s="20" t="s">
        <v>40</v>
      </c>
      <c r="B32" s="29">
        <v>0.005640312</v>
      </c>
      <c r="C32" s="14">
        <v>-0.02087914</v>
      </c>
      <c r="D32" s="14">
        <v>-0.01488065</v>
      </c>
      <c r="E32" s="14">
        <v>-0.04019137</v>
      </c>
      <c r="F32" s="25">
        <v>-0.01896513</v>
      </c>
      <c r="G32" s="35">
        <v>-0.01998348</v>
      </c>
    </row>
    <row r="33" spans="1:7" ht="12">
      <c r="A33" s="20" t="s">
        <v>41</v>
      </c>
      <c r="B33" s="29">
        <v>0.154619</v>
      </c>
      <c r="C33" s="14">
        <v>0.05542923</v>
      </c>
      <c r="D33" s="14">
        <v>0.01506675</v>
      </c>
      <c r="E33" s="14">
        <v>0.09129653</v>
      </c>
      <c r="F33" s="25">
        <v>0.08199506</v>
      </c>
      <c r="G33" s="35">
        <v>0.0722587</v>
      </c>
    </row>
    <row r="34" spans="1:7" ht="12">
      <c r="A34" s="21" t="s">
        <v>42</v>
      </c>
      <c r="B34" s="31">
        <v>-0.03946169</v>
      </c>
      <c r="C34" s="16">
        <v>-0.03077847</v>
      </c>
      <c r="D34" s="16">
        <v>-0.004085336</v>
      </c>
      <c r="E34" s="16">
        <v>0.01384738</v>
      </c>
      <c r="F34" s="27">
        <v>0.006822054</v>
      </c>
      <c r="G34" s="37">
        <v>-0.009892893</v>
      </c>
    </row>
    <row r="35" spans="1:7" ht="12.75" thickBot="1">
      <c r="A35" s="22" t="s">
        <v>43</v>
      </c>
      <c r="B35" s="32">
        <v>-0.003153516</v>
      </c>
      <c r="C35" s="17">
        <v>-0.0009163056</v>
      </c>
      <c r="D35" s="17">
        <v>0.0009219355</v>
      </c>
      <c r="E35" s="17">
        <v>-0.0004645601</v>
      </c>
      <c r="F35" s="28">
        <v>-0.001111933</v>
      </c>
      <c r="G35" s="38">
        <v>-0.0007162702</v>
      </c>
    </row>
    <row r="36" spans="1:7" ht="12">
      <c r="A36" s="4" t="s">
        <v>44</v>
      </c>
      <c r="B36" s="3">
        <v>22.45178</v>
      </c>
      <c r="C36" s="3">
        <v>22.44568</v>
      </c>
      <c r="D36" s="3">
        <v>22.44568</v>
      </c>
      <c r="E36" s="3">
        <v>22.43347</v>
      </c>
      <c r="F36" s="3">
        <v>22.43347</v>
      </c>
      <c r="G36" s="3"/>
    </row>
    <row r="37" spans="1:6" ht="12">
      <c r="A37" s="4" t="s">
        <v>45</v>
      </c>
      <c r="B37" s="2">
        <v>-0.3626506</v>
      </c>
      <c r="C37" s="2">
        <v>-0.3382365</v>
      </c>
      <c r="D37" s="2">
        <v>-0.3234863</v>
      </c>
      <c r="E37" s="2">
        <v>-0.3133138</v>
      </c>
      <c r="F37" s="2">
        <v>-0.3031413</v>
      </c>
    </row>
    <row r="38" spans="1:7" ht="12">
      <c r="A38" s="4" t="s">
        <v>53</v>
      </c>
      <c r="B38" s="2">
        <v>-3.732262E-05</v>
      </c>
      <c r="C38" s="2">
        <v>-2.380646E-05</v>
      </c>
      <c r="D38" s="2">
        <v>5.44949E-05</v>
      </c>
      <c r="E38" s="2">
        <v>0</v>
      </c>
      <c r="F38" s="2">
        <v>-1.597429E-05</v>
      </c>
      <c r="G38" s="2">
        <v>0.0002404379</v>
      </c>
    </row>
    <row r="39" spans="1:7" ht="12.75" thickBot="1">
      <c r="A39" s="4" t="s">
        <v>54</v>
      </c>
      <c r="B39" s="2">
        <v>0.0003720637</v>
      </c>
      <c r="C39" s="2">
        <v>-0.00013004</v>
      </c>
      <c r="D39" s="2">
        <v>-0.0003002398</v>
      </c>
      <c r="E39" s="2">
        <v>8.200831E-05</v>
      </c>
      <c r="F39" s="2">
        <v>0.0002247183</v>
      </c>
      <c r="G39" s="2">
        <v>0.0005888025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3.117144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0.002272</v>
      </c>
      <c r="C4">
        <v>0.003786</v>
      </c>
      <c r="D4">
        <v>0.003768</v>
      </c>
      <c r="E4">
        <v>0.00377</v>
      </c>
      <c r="F4">
        <v>0.002095</v>
      </c>
      <c r="G4">
        <v>0.011765</v>
      </c>
    </row>
    <row r="5" spans="1:7" ht="12.75">
      <c r="A5" t="s">
        <v>13</v>
      </c>
      <c r="B5">
        <v>7.774316</v>
      </c>
      <c r="C5">
        <v>5.948612</v>
      </c>
      <c r="D5">
        <v>1.005586</v>
      </c>
      <c r="E5">
        <v>-5.294065</v>
      </c>
      <c r="F5">
        <v>-11.486781</v>
      </c>
      <c r="G5">
        <v>4.424355</v>
      </c>
    </row>
    <row r="6" spans="1:7" ht="12.75">
      <c r="A6" t="s">
        <v>14</v>
      </c>
      <c r="B6" s="54">
        <v>25.35775</v>
      </c>
      <c r="C6" s="54">
        <v>13.09369</v>
      </c>
      <c r="D6" s="54">
        <v>-32.41102</v>
      </c>
      <c r="E6" s="54">
        <v>0.4466252</v>
      </c>
      <c r="F6" s="54">
        <v>6.359297</v>
      </c>
      <c r="G6" s="54">
        <v>0.002429613</v>
      </c>
    </row>
    <row r="7" spans="1:7" ht="12.75">
      <c r="A7" t="s">
        <v>15</v>
      </c>
      <c r="B7" s="54">
        <v>10000</v>
      </c>
      <c r="C7" s="54">
        <v>10000</v>
      </c>
      <c r="D7" s="54">
        <v>10000</v>
      </c>
      <c r="E7" s="54">
        <v>10000</v>
      </c>
      <c r="F7" s="54">
        <v>10000</v>
      </c>
      <c r="G7" s="54">
        <v>10000</v>
      </c>
    </row>
    <row r="8" spans="1:7" ht="12.75">
      <c r="A8" t="s">
        <v>16</v>
      </c>
      <c r="B8" s="54">
        <v>3.596266</v>
      </c>
      <c r="C8" s="54">
        <v>0.927606</v>
      </c>
      <c r="D8" s="54">
        <v>-0.2321324</v>
      </c>
      <c r="E8" s="54">
        <v>1.620662</v>
      </c>
      <c r="F8" s="54">
        <v>-3.393961</v>
      </c>
      <c r="G8" s="54">
        <v>0.6250923</v>
      </c>
    </row>
    <row r="9" spans="1:7" ht="12.75">
      <c r="A9" t="s">
        <v>17</v>
      </c>
      <c r="B9" s="54">
        <v>-1.147558</v>
      </c>
      <c r="C9" s="54">
        <v>-0.2564715</v>
      </c>
      <c r="D9" s="54">
        <v>-0.2252453</v>
      </c>
      <c r="E9" s="54">
        <v>-0.827663</v>
      </c>
      <c r="F9" s="54">
        <v>-1.738829</v>
      </c>
      <c r="G9" s="54">
        <v>-0.7130425</v>
      </c>
    </row>
    <row r="10" spans="1:7" ht="12.75">
      <c r="A10" t="s">
        <v>18</v>
      </c>
      <c r="B10" s="54">
        <v>0.01910405</v>
      </c>
      <c r="C10" s="54">
        <v>-0.1754255</v>
      </c>
      <c r="D10" s="54">
        <v>0.7719694</v>
      </c>
      <c r="E10" s="54">
        <v>-0.2165274</v>
      </c>
      <c r="F10" s="54">
        <v>-0.4125572</v>
      </c>
      <c r="G10" s="54">
        <v>0.03876486</v>
      </c>
    </row>
    <row r="11" spans="1:7" ht="12.75">
      <c r="A11" t="s">
        <v>19</v>
      </c>
      <c r="B11" s="54">
        <v>-2.662939</v>
      </c>
      <c r="C11" s="54">
        <v>-4.373395</v>
      </c>
      <c r="D11" s="54">
        <v>-0.8565659</v>
      </c>
      <c r="E11" s="54">
        <v>-1.52792</v>
      </c>
      <c r="F11" s="54">
        <v>11.81042</v>
      </c>
      <c r="G11" s="54">
        <v>-0.4373375</v>
      </c>
    </row>
    <row r="12" spans="1:7" ht="12.75">
      <c r="A12" t="s">
        <v>20</v>
      </c>
      <c r="B12" s="54">
        <v>-0.1109636</v>
      </c>
      <c r="C12" s="54">
        <v>-0.1546295</v>
      </c>
      <c r="D12" s="54">
        <v>-0.02030117</v>
      </c>
      <c r="E12" s="54">
        <v>0.251292</v>
      </c>
      <c r="F12" s="54">
        <v>-0.1159544</v>
      </c>
      <c r="G12" s="54">
        <v>-0.01335883</v>
      </c>
    </row>
    <row r="13" spans="1:7" ht="12.75">
      <c r="A13" t="s">
        <v>21</v>
      </c>
      <c r="B13" s="54">
        <v>-0.08078381</v>
      </c>
      <c r="C13" s="54">
        <v>-0.07765454</v>
      </c>
      <c r="D13" s="54">
        <v>0.02558209</v>
      </c>
      <c r="E13" s="54">
        <v>-0.2360634</v>
      </c>
      <c r="F13" s="54">
        <v>-0.1426184</v>
      </c>
      <c r="G13" s="54">
        <v>-0.100035</v>
      </c>
    </row>
    <row r="14" spans="1:7" ht="12.75">
      <c r="A14" t="s">
        <v>22</v>
      </c>
      <c r="B14" s="54">
        <v>0.04185021</v>
      </c>
      <c r="C14" s="54">
        <v>-0.007872002</v>
      </c>
      <c r="D14" s="54">
        <v>-0.003349022</v>
      </c>
      <c r="E14" s="54">
        <v>-0.03959788</v>
      </c>
      <c r="F14" s="54">
        <v>0.07632617</v>
      </c>
      <c r="G14" s="54">
        <v>0.004026584</v>
      </c>
    </row>
    <row r="15" spans="1:7" ht="12.75">
      <c r="A15" t="s">
        <v>23</v>
      </c>
      <c r="B15" s="54">
        <v>0.09658156</v>
      </c>
      <c r="C15" s="54">
        <v>0.422662</v>
      </c>
      <c r="D15" s="54">
        <v>0.1316194</v>
      </c>
      <c r="E15" s="54">
        <v>0.06041056</v>
      </c>
      <c r="F15" s="54">
        <v>-0.1999978</v>
      </c>
      <c r="G15" s="54">
        <v>0.1354067</v>
      </c>
    </row>
    <row r="16" spans="1:7" ht="12.75">
      <c r="A16" t="s">
        <v>24</v>
      </c>
      <c r="B16" s="54">
        <v>-0.06186377</v>
      </c>
      <c r="C16" s="54">
        <v>-0.003464202</v>
      </c>
      <c r="D16" s="54">
        <v>0.007837091</v>
      </c>
      <c r="E16" s="54">
        <v>0.007821747</v>
      </c>
      <c r="F16" s="54">
        <v>-0.05855041</v>
      </c>
      <c r="G16" s="54">
        <v>-0.01384652</v>
      </c>
    </row>
    <row r="17" spans="1:7" ht="12.75">
      <c r="A17" t="s">
        <v>25</v>
      </c>
      <c r="B17" s="54">
        <v>-0.007766446</v>
      </c>
      <c r="C17" s="54">
        <v>0.01257958</v>
      </c>
      <c r="D17" s="54">
        <v>-0.005402044</v>
      </c>
      <c r="E17" s="54">
        <v>0.009551538</v>
      </c>
      <c r="F17" s="54">
        <v>0.001813951</v>
      </c>
      <c r="G17" s="54">
        <v>0.003151476</v>
      </c>
    </row>
    <row r="18" spans="1:7" ht="12.75">
      <c r="A18" t="s">
        <v>26</v>
      </c>
      <c r="B18" s="54">
        <v>0.009333595</v>
      </c>
      <c r="C18" s="54">
        <v>0.0225938</v>
      </c>
      <c r="D18" s="54">
        <v>0.03953358</v>
      </c>
      <c r="E18" s="54">
        <v>0.02886192</v>
      </c>
      <c r="F18" s="54">
        <v>0.01813887</v>
      </c>
      <c r="G18" s="54">
        <v>0.02565147</v>
      </c>
    </row>
    <row r="19" spans="1:7" ht="12.75">
      <c r="A19" t="s">
        <v>27</v>
      </c>
      <c r="B19" s="54">
        <v>-0.2585048</v>
      </c>
      <c r="C19" s="54">
        <v>-0.2478513</v>
      </c>
      <c r="D19" s="54">
        <v>-0.2329145</v>
      </c>
      <c r="E19" s="54">
        <v>-0.218543</v>
      </c>
      <c r="F19" s="54">
        <v>-0.1730163</v>
      </c>
      <c r="G19" s="54">
        <v>-0.2287756</v>
      </c>
    </row>
    <row r="20" spans="1:7" ht="12.75">
      <c r="A20" t="s">
        <v>28</v>
      </c>
      <c r="B20" s="54">
        <v>0.0007764239</v>
      </c>
      <c r="C20" s="54">
        <v>0.002184945</v>
      </c>
      <c r="D20" s="54">
        <v>-0.0007325841</v>
      </c>
      <c r="E20" s="54">
        <v>0.000350549</v>
      </c>
      <c r="F20" s="54">
        <v>-0.007026884</v>
      </c>
      <c r="G20" s="54">
        <v>-0.0003899401</v>
      </c>
    </row>
    <row r="21" spans="1:7" ht="12.75">
      <c r="A21" t="s">
        <v>29</v>
      </c>
      <c r="B21" s="54">
        <v>-218.5196</v>
      </c>
      <c r="C21" s="54">
        <v>76.66074</v>
      </c>
      <c r="D21" s="54">
        <v>176.5472</v>
      </c>
      <c r="E21" s="54">
        <v>-48.25032</v>
      </c>
      <c r="F21" s="54">
        <v>-132.4031</v>
      </c>
      <c r="G21" s="54">
        <v>0.003114885</v>
      </c>
    </row>
    <row r="22" spans="1:7" ht="12.75">
      <c r="A22" t="s">
        <v>30</v>
      </c>
      <c r="B22" s="54">
        <v>155.4988</v>
      </c>
      <c r="C22" s="54">
        <v>118.9778</v>
      </c>
      <c r="D22" s="54">
        <v>20.11175</v>
      </c>
      <c r="E22" s="54">
        <v>-105.8853</v>
      </c>
      <c r="F22" s="54">
        <v>-229.776</v>
      </c>
      <c r="G22" s="54">
        <v>0</v>
      </c>
    </row>
    <row r="23" spans="1:7" ht="12.75">
      <c r="A23" t="s">
        <v>31</v>
      </c>
      <c r="B23" s="54">
        <v>-0.473117</v>
      </c>
      <c r="C23" s="54">
        <v>-1.915805</v>
      </c>
      <c r="D23" s="54">
        <v>-0.7482366</v>
      </c>
      <c r="E23" s="54">
        <v>-2.799254</v>
      </c>
      <c r="F23" s="54">
        <v>7.636232</v>
      </c>
      <c r="G23" s="54">
        <v>-0.3638097</v>
      </c>
    </row>
    <row r="24" spans="1:7" ht="12.75">
      <c r="A24" t="s">
        <v>32</v>
      </c>
      <c r="B24" s="54">
        <v>-3.084439</v>
      </c>
      <c r="C24" s="54">
        <v>-3.676697</v>
      </c>
      <c r="D24" s="54">
        <v>-1.765194</v>
      </c>
      <c r="E24" s="54">
        <v>-0.5738566</v>
      </c>
      <c r="F24" s="54">
        <v>0.3596729</v>
      </c>
      <c r="G24" s="54">
        <v>-1.847633</v>
      </c>
    </row>
    <row r="25" spans="1:7" ht="12.75">
      <c r="A25" t="s">
        <v>33</v>
      </c>
      <c r="B25" s="54">
        <v>-0.1307839</v>
      </c>
      <c r="C25" s="54">
        <v>-0.7025383</v>
      </c>
      <c r="D25" s="54">
        <v>-0.342179</v>
      </c>
      <c r="E25" s="54">
        <v>-0.1444133</v>
      </c>
      <c r="F25" s="54">
        <v>-2.506132</v>
      </c>
      <c r="G25" s="54">
        <v>-0.6398565</v>
      </c>
    </row>
    <row r="26" spans="1:7" ht="12.75">
      <c r="A26" t="s">
        <v>34</v>
      </c>
      <c r="B26" s="54">
        <v>0.5667654</v>
      </c>
      <c r="C26" s="54">
        <v>-0.1208535</v>
      </c>
      <c r="D26" s="54">
        <v>0.3491295</v>
      </c>
      <c r="E26" s="54">
        <v>0.7838099</v>
      </c>
      <c r="F26" s="54">
        <v>2.266899</v>
      </c>
      <c r="G26" s="54">
        <v>0.6276209</v>
      </c>
    </row>
    <row r="27" spans="1:7" ht="12.75">
      <c r="A27" t="s">
        <v>35</v>
      </c>
      <c r="B27" s="54">
        <v>0.09750415</v>
      </c>
      <c r="C27" s="54">
        <v>0.08030633</v>
      </c>
      <c r="D27" s="54">
        <v>0.02305298</v>
      </c>
      <c r="E27" s="54">
        <v>-0.15002</v>
      </c>
      <c r="F27" s="54">
        <v>0.1381873</v>
      </c>
      <c r="G27" s="54">
        <v>0.02143343</v>
      </c>
    </row>
    <row r="28" spans="1:7" ht="12.75">
      <c r="A28" t="s">
        <v>36</v>
      </c>
      <c r="B28" s="54">
        <v>-0.2328795</v>
      </c>
      <c r="C28" s="54">
        <v>-0.3778951</v>
      </c>
      <c r="D28" s="54">
        <v>-0.2482497</v>
      </c>
      <c r="E28" s="54">
        <v>-0.3000399</v>
      </c>
      <c r="F28" s="54">
        <v>-0.3483077</v>
      </c>
      <c r="G28" s="54">
        <v>-0.3031109</v>
      </c>
    </row>
    <row r="29" spans="1:7" ht="12.75">
      <c r="A29" t="s">
        <v>37</v>
      </c>
      <c r="B29" s="54">
        <v>0.02622563</v>
      </c>
      <c r="C29" s="54">
        <v>0.1841783</v>
      </c>
      <c r="D29" s="54">
        <v>0.04152092</v>
      </c>
      <c r="E29" s="54">
        <v>0.1525031</v>
      </c>
      <c r="F29" s="54">
        <v>-0.07914584</v>
      </c>
      <c r="G29" s="54">
        <v>0.08429085</v>
      </c>
    </row>
    <row r="30" spans="1:7" ht="12.75">
      <c r="A30" t="s">
        <v>38</v>
      </c>
      <c r="B30" s="54">
        <v>0.1647132</v>
      </c>
      <c r="C30" s="54">
        <v>0.1026928</v>
      </c>
      <c r="D30" s="54">
        <v>0.1059604</v>
      </c>
      <c r="E30" s="54">
        <v>0.09357677</v>
      </c>
      <c r="F30" s="54">
        <v>0.3748555</v>
      </c>
      <c r="G30" s="54">
        <v>0.1465968</v>
      </c>
    </row>
    <row r="31" spans="1:7" ht="12.75">
      <c r="A31" t="s">
        <v>39</v>
      </c>
      <c r="B31" s="54">
        <v>0.0001545214</v>
      </c>
      <c r="C31" s="54">
        <v>0.047702</v>
      </c>
      <c r="D31" s="54">
        <v>0.03405137</v>
      </c>
      <c r="E31" s="54">
        <v>0.04748081</v>
      </c>
      <c r="F31" s="54">
        <v>0.02722815</v>
      </c>
      <c r="G31" s="54">
        <v>0.03475364</v>
      </c>
    </row>
    <row r="32" spans="1:7" ht="12.75">
      <c r="A32" t="s">
        <v>40</v>
      </c>
      <c r="B32" s="54">
        <v>0.005640312</v>
      </c>
      <c r="C32" s="54">
        <v>-0.02087914</v>
      </c>
      <c r="D32" s="54">
        <v>-0.01488065</v>
      </c>
      <c r="E32" s="54">
        <v>-0.04019137</v>
      </c>
      <c r="F32" s="54">
        <v>-0.01896513</v>
      </c>
      <c r="G32" s="54">
        <v>-0.01998348</v>
      </c>
    </row>
    <row r="33" spans="1:7" ht="12.75">
      <c r="A33" t="s">
        <v>41</v>
      </c>
      <c r="B33" s="54">
        <v>0.154619</v>
      </c>
      <c r="C33" s="54">
        <v>0.05542923</v>
      </c>
      <c r="D33" s="54">
        <v>0.01506675</v>
      </c>
      <c r="E33" s="54">
        <v>0.09129653</v>
      </c>
      <c r="F33" s="54">
        <v>0.08199506</v>
      </c>
      <c r="G33" s="54">
        <v>0.0722587</v>
      </c>
    </row>
    <row r="34" spans="1:7" ht="12.75">
      <c r="A34" t="s">
        <v>42</v>
      </c>
      <c r="B34" s="54">
        <v>-0.03946169</v>
      </c>
      <c r="C34" s="54">
        <v>-0.03077847</v>
      </c>
      <c r="D34" s="54">
        <v>-0.004085336</v>
      </c>
      <c r="E34" s="54">
        <v>0.01384738</v>
      </c>
      <c r="F34" s="54">
        <v>0.006822054</v>
      </c>
      <c r="G34" s="54">
        <v>-0.009892893</v>
      </c>
    </row>
    <row r="35" spans="1:7" ht="12.75">
      <c r="A35" t="s">
        <v>43</v>
      </c>
      <c r="B35" s="54">
        <v>-0.003153516</v>
      </c>
      <c r="C35" s="54">
        <v>-0.0009163056</v>
      </c>
      <c r="D35" s="54">
        <v>0.0009219355</v>
      </c>
      <c r="E35" s="54">
        <v>-0.0004645601</v>
      </c>
      <c r="F35" s="54">
        <v>-0.001111933</v>
      </c>
      <c r="G35" s="54">
        <v>-0.0007162702</v>
      </c>
    </row>
    <row r="36" spans="1:6" ht="12.75">
      <c r="A36" t="s">
        <v>44</v>
      </c>
      <c r="B36" s="54">
        <v>22.45178</v>
      </c>
      <c r="C36" s="54">
        <v>22.44568</v>
      </c>
      <c r="D36" s="54">
        <v>22.44568</v>
      </c>
      <c r="E36" s="54">
        <v>22.43347</v>
      </c>
      <c r="F36" s="54">
        <v>22.43347</v>
      </c>
    </row>
    <row r="37" spans="1:6" ht="12.75">
      <c r="A37" t="s">
        <v>45</v>
      </c>
      <c r="B37" s="54">
        <v>-0.3626506</v>
      </c>
      <c r="C37" s="54">
        <v>-0.3382365</v>
      </c>
      <c r="D37" s="54">
        <v>-0.3234863</v>
      </c>
      <c r="E37" s="54">
        <v>-0.3133138</v>
      </c>
      <c r="F37" s="54">
        <v>-0.3031413</v>
      </c>
    </row>
    <row r="38" spans="1:7" ht="12.75">
      <c r="A38" t="s">
        <v>55</v>
      </c>
      <c r="B38" s="54">
        <v>-3.732262E-05</v>
      </c>
      <c r="C38" s="54">
        <v>-2.380646E-05</v>
      </c>
      <c r="D38" s="54">
        <v>5.44949E-05</v>
      </c>
      <c r="E38" s="54">
        <v>0</v>
      </c>
      <c r="F38" s="54">
        <v>-1.597429E-05</v>
      </c>
      <c r="G38" s="54">
        <v>0.0002404379</v>
      </c>
    </row>
    <row r="39" spans="1:7" ht="12.75">
      <c r="A39" t="s">
        <v>56</v>
      </c>
      <c r="B39" s="54">
        <v>0.0003720637</v>
      </c>
      <c r="C39" s="54">
        <v>-0.00013004</v>
      </c>
      <c r="D39" s="54">
        <v>-0.0003002398</v>
      </c>
      <c r="E39" s="54">
        <v>8.200831E-05</v>
      </c>
      <c r="F39" s="54">
        <v>0.0002247183</v>
      </c>
      <c r="G39" s="54">
        <v>0.0005888025</v>
      </c>
    </row>
    <row r="40" spans="2:5" ht="12.75">
      <c r="B40" t="s">
        <v>46</v>
      </c>
      <c r="C40" t="s">
        <v>47</v>
      </c>
      <c r="D40" t="s">
        <v>48</v>
      </c>
      <c r="E40">
        <v>3.117144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-3.7322629386193756E-05</v>
      </c>
      <c r="C50">
        <f>-0.017/(C7*C7+C22*C22)*(C21*C22+C6*C7)</f>
        <v>-2.3806460477419855E-05</v>
      </c>
      <c r="D50">
        <f>-0.017/(D7*D7+D22*D22)*(D21*D22+D6*D7)</f>
        <v>5.449489914224409E-05</v>
      </c>
      <c r="E50">
        <f>-0.017/(E7*E7+E22*E22)*(E21*E22+E6*E7)</f>
        <v>-1.627610290680158E-06</v>
      </c>
      <c r="F50">
        <f>-0.017/(F7*F7+F22*F22)*(F21*F22+F6*F7)</f>
        <v>-1.5974290252301946E-05</v>
      </c>
      <c r="G50">
        <f>(B50*B$4+C50*C$4+D50*D$4+E50*E$4+F50*F$4)/SUM(B$4:F$4)</f>
        <v>-5.859232833729426E-07</v>
      </c>
    </row>
    <row r="51" spans="1:7" ht="12.75">
      <c r="A51" t="s">
        <v>59</v>
      </c>
      <c r="B51">
        <f>-0.017/(B7*B7+B22*B22)*(B21*B7-B6*B22)</f>
        <v>0.0003720636824082398</v>
      </c>
      <c r="C51">
        <f>-0.017/(C7*C7+C22*C22)*(C21*C7-C6*C22)</f>
        <v>-0.000130040013970661</v>
      </c>
      <c r="D51">
        <f>-0.017/(D7*D7+D22*D22)*(D21*D7-D6*D22)</f>
        <v>-0.0003002398387787824</v>
      </c>
      <c r="E51">
        <f>-0.017/(E7*E7+E22*E22)*(E21*E7-E6*E22)</f>
        <v>8.200830999960882E-05</v>
      </c>
      <c r="F51">
        <f>-0.017/(F7*F7+F22*F22)*(F21*F7-F6*F22)</f>
        <v>0.0002247182191482987</v>
      </c>
      <c r="G51">
        <f>(B51*B$4+C51*C$4+D51*D$4+E51*E$4+F51*F$4)/SUM(B$4:F$4)</f>
        <v>1.0512260750478657E-07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10000.004918535311</v>
      </c>
      <c r="C62">
        <f>C7+(2/0.017)*(C8*C50-C23*C51)</f>
        <v>9999.968092432408</v>
      </c>
      <c r="D62">
        <f>D7+(2/0.017)*(D8*D50-D23*D51)</f>
        <v>9999.972082297896</v>
      </c>
      <c r="E62">
        <f>E7+(2/0.017)*(E8*E50-E23*E51)</f>
        <v>10000.026696974548</v>
      </c>
      <c r="F62">
        <f>F7+(2/0.017)*(F8*F50-F23*F51)</f>
        <v>9999.804495960245</v>
      </c>
    </row>
    <row r="63" spans="1:6" ht="12.75">
      <c r="A63" t="s">
        <v>67</v>
      </c>
      <c r="B63">
        <f>B8+(3/0.017)*(B9*B50-B24*B51)</f>
        <v>3.8063432260770735</v>
      </c>
      <c r="C63">
        <f>C8+(3/0.017)*(C9*C50-C24*C51)</f>
        <v>0.8443097557733731</v>
      </c>
      <c r="D63">
        <f>D8+(3/0.017)*(D9*D50-D24*D51)</f>
        <v>-0.32782468503747736</v>
      </c>
      <c r="E63">
        <f>E8+(3/0.017)*(E9*E50-E24*E51)</f>
        <v>1.6292046098995536</v>
      </c>
      <c r="F63">
        <f>F8+(3/0.017)*(F9*F50-F24*F51)</f>
        <v>-3.4033224990150797</v>
      </c>
    </row>
    <row r="64" spans="1:6" ht="12.75">
      <c r="A64" t="s">
        <v>68</v>
      </c>
      <c r="B64">
        <f>B9+(4/0.017)*(B10*B50-B25*B51)</f>
        <v>-1.1362763703398153</v>
      </c>
      <c r="C64">
        <f>C9+(4/0.017)*(C10*C50-C25*C51)</f>
        <v>-0.2769848717916336</v>
      </c>
      <c r="D64">
        <f>D9+(4/0.017)*(D10*D50-D25*D51)</f>
        <v>-0.23951997604696149</v>
      </c>
      <c r="E64">
        <f>E9+(4/0.017)*(E10*E50-E25*E51)</f>
        <v>-0.8247934675531952</v>
      </c>
      <c r="F64">
        <f>F9+(4/0.017)*(F10*F50-F25*F51)</f>
        <v>-1.6047669227178727</v>
      </c>
    </row>
    <row r="65" spans="1:6" ht="12.75">
      <c r="A65" t="s">
        <v>69</v>
      </c>
      <c r="B65">
        <f>B10+(5/0.017)*(B11*B50-B26*B51)</f>
        <v>-0.01368563717956987</v>
      </c>
      <c r="C65">
        <f>C10+(5/0.017)*(C11*C50-C26*C51)</f>
        <v>-0.14942571635551696</v>
      </c>
      <c r="D65">
        <f>D10+(5/0.017)*(D11*D50-D26*D51)</f>
        <v>0.7890706095481563</v>
      </c>
      <c r="E65">
        <f>E10+(5/0.017)*(E11*E50-E26*E51)</f>
        <v>-0.23470153733665483</v>
      </c>
      <c r="F65">
        <f>F10+(5/0.017)*(F11*F50-F26*F51)</f>
        <v>-0.6178738421619563</v>
      </c>
    </row>
    <row r="66" spans="1:6" ht="12.75">
      <c r="A66" t="s">
        <v>70</v>
      </c>
      <c r="B66">
        <f>B11+(6/0.017)*(B12*B50-B27*B51)</f>
        <v>-2.674281223452092</v>
      </c>
      <c r="C66">
        <f>C11+(6/0.017)*(C12*C50-C27*C51)</f>
        <v>-4.368409982109815</v>
      </c>
      <c r="D66">
        <f>D11+(6/0.017)*(D12*D50-D27*D51)</f>
        <v>-0.8545135072516644</v>
      </c>
      <c r="E66">
        <f>E11+(6/0.017)*(E12*E50-E27*E51)</f>
        <v>-1.5237221595690673</v>
      </c>
      <c r="F66">
        <f>F11+(6/0.017)*(F12*F50-F27*F51)</f>
        <v>11.800113794803549</v>
      </c>
    </row>
    <row r="67" spans="1:6" ht="12.75">
      <c r="A67" t="s">
        <v>71</v>
      </c>
      <c r="B67">
        <f>B12+(7/0.017)*(B13*B50-B28*B51)</f>
        <v>-0.07404433648829585</v>
      </c>
      <c r="C67">
        <f>C12+(7/0.017)*(C13*C50-C28*C51)</f>
        <v>-0.1741030076718997</v>
      </c>
      <c r="D67">
        <f>D12+(7/0.017)*(D13*D50-D28*D51)</f>
        <v>-0.05041778737843429</v>
      </c>
      <c r="E67">
        <f>E12+(7/0.017)*(E13*E50-E28*E51)</f>
        <v>0.2615819935561066</v>
      </c>
      <c r="F67">
        <f>F12+(7/0.017)*(F13*F50-F28*F51)</f>
        <v>-0.08278703550376992</v>
      </c>
    </row>
    <row r="68" spans="1:6" ht="12.75">
      <c r="A68" t="s">
        <v>72</v>
      </c>
      <c r="B68">
        <f>B13+(8/0.017)*(B14*B50-B29*B51)</f>
        <v>-0.086110663811219</v>
      </c>
      <c r="C68">
        <f>C13+(8/0.017)*(C14*C50-C29*C51)</f>
        <v>-0.06629550319548999</v>
      </c>
      <c r="D68">
        <f>D13+(8/0.017)*(D14*D50-D29*D51)</f>
        <v>0.03136266868735603</v>
      </c>
      <c r="E68">
        <f>E13+(8/0.017)*(E14*E50-E29*E51)</f>
        <v>-0.24191849250998787</v>
      </c>
      <c r="F68">
        <f>F13+(8/0.017)*(F14*F50-F29*F51)</f>
        <v>-0.134822514906179</v>
      </c>
    </row>
    <row r="69" spans="1:6" ht="12.75">
      <c r="A69" t="s">
        <v>73</v>
      </c>
      <c r="B69">
        <f>B14+(9/0.017)*(B15*B50-B30*B51)</f>
        <v>0.007497486616236011</v>
      </c>
      <c r="C69">
        <f>C14+(9/0.017)*(C15*C50-C30*C51)</f>
        <v>-0.006129132439093436</v>
      </c>
      <c r="D69">
        <f>D14+(9/0.017)*(D15*D50-D30*D51)</f>
        <v>0.017290688239404807</v>
      </c>
      <c r="E69">
        <f>E14+(9/0.017)*(E15*E50-E30*E51)</f>
        <v>-0.04371267873578792</v>
      </c>
      <c r="F69">
        <f>F14+(9/0.017)*(F15*F50-F30*F51)</f>
        <v>0.03342156191657004</v>
      </c>
    </row>
    <row r="70" spans="1:6" ht="12.75">
      <c r="A70" t="s">
        <v>74</v>
      </c>
      <c r="B70">
        <f>B15+(10/0.017)*(B16*B50-B31*B51)</f>
        <v>0.09790592868179285</v>
      </c>
      <c r="C70">
        <f>C15+(10/0.017)*(C16*C50-C31*C51)</f>
        <v>0.4263594347849572</v>
      </c>
      <c r="D70">
        <f>D15+(10/0.017)*(D16*D50-D31*D51)</f>
        <v>0.1378844937191825</v>
      </c>
      <c r="E70">
        <f>E15+(10/0.017)*(E16*E50-E31*E51)</f>
        <v>0.058112588387399515</v>
      </c>
      <c r="F70">
        <f>F15+(10/0.017)*(F16*F50-F31*F51)</f>
        <v>-0.20304683537351262</v>
      </c>
    </row>
    <row r="71" spans="1:6" ht="12.75">
      <c r="A71" t="s">
        <v>75</v>
      </c>
      <c r="B71">
        <f>B16+(11/0.017)*(B17*B50-B32*B51)</f>
        <v>-0.06303409951390591</v>
      </c>
      <c r="C71">
        <f>C16+(11/0.017)*(C17*C50-C32*C51)</f>
        <v>-0.005414824837956894</v>
      </c>
      <c r="D71">
        <f>D16+(11/0.017)*(D17*D50-D32*D51)</f>
        <v>0.004755701247145883</v>
      </c>
      <c r="E71">
        <f>E16+(11/0.017)*(E17*E50-E32*E51)</f>
        <v>0.00994441062564776</v>
      </c>
      <c r="F71">
        <f>F16+(11/0.017)*(F17*F50-F32*F51)</f>
        <v>-0.0558115176319339</v>
      </c>
    </row>
    <row r="72" spans="1:6" ht="12.75">
      <c r="A72" t="s">
        <v>76</v>
      </c>
      <c r="B72">
        <f>B17+(12/0.017)*(B18*B50-B33*B51)</f>
        <v>-0.04862042398868621</v>
      </c>
      <c r="C72">
        <f>C17+(12/0.017)*(C18*C50-C33*C51)</f>
        <v>0.017287913720128178</v>
      </c>
      <c r="D72">
        <f>D17+(12/0.017)*(D18*D50-D33*D51)</f>
        <v>-0.0006881496147632532</v>
      </c>
      <c r="E72">
        <f>E17+(12/0.017)*(E18*E50-E33*E51)</f>
        <v>0.00423338499379103</v>
      </c>
      <c r="F72">
        <f>F17+(12/0.017)*(F18*F50-F33*F51)</f>
        <v>-0.011397018013920004</v>
      </c>
    </row>
    <row r="73" spans="1:6" ht="12.75">
      <c r="A73" t="s">
        <v>77</v>
      </c>
      <c r="B73">
        <f>B18+(13/0.017)*(B19*B50-B34*B51)</f>
        <v>0.027939149530897597</v>
      </c>
      <c r="C73">
        <f>C18+(13/0.017)*(C19*C50-C34*C51)</f>
        <v>0.02404523433035943</v>
      </c>
      <c r="D73">
        <f>D18+(13/0.017)*(D19*D50-D34*D51)</f>
        <v>0.028889460793680953</v>
      </c>
      <c r="E73">
        <f>E18+(13/0.017)*(E19*E50-E34*E51)</f>
        <v>0.02826552787367285</v>
      </c>
      <c r="F73">
        <f>F18+(13/0.017)*(F19*F50-F34*F51)</f>
        <v>0.01908004917611504</v>
      </c>
    </row>
    <row r="74" spans="1:6" ht="12.75">
      <c r="A74" t="s">
        <v>78</v>
      </c>
      <c r="B74">
        <f>B19+(14/0.017)*(B20*B50-B35*B51)</f>
        <v>-0.2575624100990366</v>
      </c>
      <c r="C74">
        <f>C19+(14/0.017)*(C20*C50-C35*C51)</f>
        <v>-0.24799226534102264</v>
      </c>
      <c r="D74">
        <f>D19+(14/0.017)*(D20*D50-D35*D51)</f>
        <v>-0.23271942262533035</v>
      </c>
      <c r="E74">
        <f>E19+(14/0.017)*(E20*E50-E35*E51)</f>
        <v>-0.21851209522108925</v>
      </c>
      <c r="F74">
        <f>F19+(14/0.017)*(F20*F50-F35*F51)</f>
        <v>-0.1727180826332821</v>
      </c>
    </row>
    <row r="75" spans="1:6" ht="12.75">
      <c r="A75" t="s">
        <v>79</v>
      </c>
      <c r="B75" s="54">
        <f>B20</f>
        <v>0.0007764239</v>
      </c>
      <c r="C75" s="54">
        <f>C20</f>
        <v>0.002184945</v>
      </c>
      <c r="D75" s="54">
        <f>D20</f>
        <v>-0.0007325841</v>
      </c>
      <c r="E75" s="54">
        <f>E20</f>
        <v>0.000350549</v>
      </c>
      <c r="F75" s="54">
        <f>F20</f>
        <v>-0.007026884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155.6582938754502</v>
      </c>
      <c r="C82">
        <f>C22+(2/0.017)*(C8*C51+C23*C50)</f>
        <v>118.96897442809596</v>
      </c>
      <c r="D82">
        <f>D22+(2/0.017)*(D8*D51+D23*D50)</f>
        <v>20.115152390152918</v>
      </c>
      <c r="E82">
        <f>E22+(2/0.017)*(E8*E51+E23*E50)</f>
        <v>-105.86912778278621</v>
      </c>
      <c r="F82">
        <f>F22+(2/0.017)*(F8*F51+F23*F50)</f>
        <v>-229.8800786186095</v>
      </c>
    </row>
    <row r="83" spans="1:6" ht="12.75">
      <c r="A83" t="s">
        <v>82</v>
      </c>
      <c r="B83">
        <f>B23+(3/0.017)*(B9*B51+B24*B50)</f>
        <v>-0.5281485202815964</v>
      </c>
      <c r="C83">
        <f>C23+(3/0.017)*(C9*C51+C24*C50)</f>
        <v>-1.8944731118951132</v>
      </c>
      <c r="D83">
        <f>D23+(3/0.017)*(D9*D51+D24*D50)</f>
        <v>-0.7532777393715557</v>
      </c>
      <c r="E83">
        <f>E23+(3/0.017)*(E9*E51+E24*E50)</f>
        <v>-2.8110671580538242</v>
      </c>
      <c r="F83">
        <f>F23+(3/0.017)*(F9*F51+F24*F50)</f>
        <v>7.566262810191075</v>
      </c>
    </row>
    <row r="84" spans="1:6" ht="12.75">
      <c r="A84" t="s">
        <v>83</v>
      </c>
      <c r="B84">
        <f>B24+(4/0.017)*(B10*B51+B25*B50)</f>
        <v>-3.0816180300655787</v>
      </c>
      <c r="C84">
        <f>C24+(4/0.017)*(C10*C51+C25*C50)</f>
        <v>-3.667394109472086</v>
      </c>
      <c r="D84">
        <f>D24+(4/0.017)*(D10*D51+D25*D50)</f>
        <v>-1.8241170537157052</v>
      </c>
      <c r="E84">
        <f>E24+(4/0.017)*(E10*E51+E25*E50)</f>
        <v>-0.5779794229575103</v>
      </c>
      <c r="F84">
        <f>F24+(4/0.017)*(F10*F51+F25*F50)</f>
        <v>0.3472786789877114</v>
      </c>
    </row>
    <row r="85" spans="1:6" ht="12.75">
      <c r="A85" t="s">
        <v>84</v>
      </c>
      <c r="B85">
        <f>B25+(5/0.017)*(B11*B51+B26*B50)</f>
        <v>-0.4284121545122452</v>
      </c>
      <c r="C85">
        <f>C25+(5/0.017)*(C11*C51+C26*C50)</f>
        <v>-0.534422582067492</v>
      </c>
      <c r="D85">
        <f>D25+(5/0.017)*(D11*D51+D26*D50)</f>
        <v>-0.26094341629132806</v>
      </c>
      <c r="E85">
        <f>E25+(5/0.017)*(E11*E51+E26*E50)</f>
        <v>-0.18164208649228802</v>
      </c>
      <c r="F85">
        <f>F25+(5/0.017)*(F11*F51+F26*F50)</f>
        <v>-1.736189515530942</v>
      </c>
    </row>
    <row r="86" spans="1:6" ht="12.75">
      <c r="A86" t="s">
        <v>85</v>
      </c>
      <c r="B86">
        <f>B26+(6/0.017)*(B12*B51+B27*B50)</f>
        <v>0.5509096458058796</v>
      </c>
      <c r="C86">
        <f>C26+(6/0.017)*(C12*C51+C27*C50)</f>
        <v>-0.11443130722269011</v>
      </c>
      <c r="D86">
        <f>D26+(6/0.017)*(D12*D51+D27*D50)</f>
        <v>0.3517241434686525</v>
      </c>
      <c r="E86">
        <f>E26+(6/0.017)*(E12*E51+E27*E50)</f>
        <v>0.7911695022349045</v>
      </c>
      <c r="F86">
        <f>F26+(6/0.017)*(F12*F51+F27*F50)</f>
        <v>2.256923290478897</v>
      </c>
    </row>
    <row r="87" spans="1:6" ht="12.75">
      <c r="A87" t="s">
        <v>86</v>
      </c>
      <c r="B87">
        <f>B27+(7/0.017)*(B13*B51+B28*B50)</f>
        <v>0.08870677788811893</v>
      </c>
      <c r="C87">
        <f>C27+(7/0.017)*(C13*C51+C28*C50)</f>
        <v>0.08816878856498359</v>
      </c>
      <c r="D87">
        <f>D27+(7/0.017)*(D13*D51+D28*D50)</f>
        <v>0.014319819142016674</v>
      </c>
      <c r="E87">
        <f>E27+(7/0.017)*(E13*E51+E28*E50)</f>
        <v>-0.1577903345414911</v>
      </c>
      <c r="F87">
        <f>F27+(7/0.017)*(F13*F51+F28*F50)</f>
        <v>0.12728171811870143</v>
      </c>
    </row>
    <row r="88" spans="1:6" ht="12.75">
      <c r="A88" t="s">
        <v>87</v>
      </c>
      <c r="B88">
        <f>B28+(8/0.017)*(B14*B51+B29*B50)</f>
        <v>-0.22601261351847118</v>
      </c>
      <c r="C88">
        <f>C28+(8/0.017)*(C14*C51+C29*C50)</f>
        <v>-0.37947672737397237</v>
      </c>
      <c r="D88">
        <f>D28+(8/0.017)*(D14*D51+D29*D50)</f>
        <v>-0.2467117290950401</v>
      </c>
      <c r="E88">
        <f>E28+(8/0.017)*(E14*E51+E29*E50)</f>
        <v>-0.3016848745097826</v>
      </c>
      <c r="F88">
        <f>F28+(8/0.017)*(F14*F51+F29*F50)</f>
        <v>-0.33964126253306703</v>
      </c>
    </row>
    <row r="89" spans="1:6" ht="12.75">
      <c r="A89" t="s">
        <v>88</v>
      </c>
      <c r="B89">
        <f>B29+(9/0.017)*(B15*B51+B30*B50)</f>
        <v>0.041995197666439124</v>
      </c>
      <c r="C89">
        <f>C29+(9/0.017)*(C15*C51+C30*C50)</f>
        <v>0.1537859752809148</v>
      </c>
      <c r="D89">
        <f>D29+(9/0.017)*(D15*D51+D30*D50)</f>
        <v>0.023656933227894472</v>
      </c>
      <c r="E89">
        <f>E29+(9/0.017)*(E15*E51+E30*E50)</f>
        <v>0.15504526192712847</v>
      </c>
      <c r="F89">
        <f>F29+(9/0.017)*(F15*F51+F30*F50)</f>
        <v>-0.10610941647548497</v>
      </c>
    </row>
    <row r="90" spans="1:6" ht="12.75">
      <c r="A90" t="s">
        <v>89</v>
      </c>
      <c r="B90">
        <f>B30+(10/0.017)*(B16*B51+B31*B50)</f>
        <v>0.1511702416359995</v>
      </c>
      <c r="C90">
        <f>C30+(10/0.017)*(C16*C51+C31*C50)</f>
        <v>0.10228978182281372</v>
      </c>
      <c r="D90">
        <f>D30+(10/0.017)*(D16*D51+D31*D50)</f>
        <v>0.10566782296204152</v>
      </c>
      <c r="E90">
        <f>E30+(10/0.017)*(E16*E51+E31*E50)</f>
        <v>0.09390863352808747</v>
      </c>
      <c r="F90">
        <f>F30+(10/0.017)*(F16*F51+F31*F50)</f>
        <v>0.36686003280192003</v>
      </c>
    </row>
    <row r="91" spans="1:6" ht="12.75">
      <c r="A91" t="s">
        <v>90</v>
      </c>
      <c r="B91">
        <f>B31+(11/0.017)*(B17*B51+B32*B50)</f>
        <v>-0.0018514410409538645</v>
      </c>
      <c r="C91">
        <f>C31+(11/0.017)*(C17*C51+C32*C50)</f>
        <v>0.04696513566382013</v>
      </c>
      <c r="D91">
        <f>D31+(11/0.017)*(D17*D51+D32*D50)</f>
        <v>0.034576127781521374</v>
      </c>
      <c r="E91">
        <f>E31+(11/0.017)*(E17*E51+E32*E50)</f>
        <v>0.04802998265550243</v>
      </c>
      <c r="F91">
        <f>F31+(11/0.017)*(F17*F51+F32*F50)</f>
        <v>0.027687938566234357</v>
      </c>
    </row>
    <row r="92" spans="1:6" ht="12.75">
      <c r="A92" t="s">
        <v>91</v>
      </c>
      <c r="B92">
        <f>B32+(12/0.017)*(B18*B51+B33*B50)</f>
        <v>0.004018126653701112</v>
      </c>
      <c r="C92">
        <f>C32+(12/0.017)*(C18*C51+C33*C50)</f>
        <v>-0.02388455541713351</v>
      </c>
      <c r="D92">
        <f>D32+(12/0.017)*(D18*D51+D33*D50)</f>
        <v>-0.022679587409809427</v>
      </c>
      <c r="E92">
        <f>E32+(12/0.017)*(E18*E51+E33*E50)</f>
        <v>-0.038625495568838215</v>
      </c>
      <c r="F92">
        <f>F32+(12/0.017)*(F18*F51+F33*F50)</f>
        <v>-0.017012432346305232</v>
      </c>
    </row>
    <row r="93" spans="1:6" ht="12.75">
      <c r="A93" t="s">
        <v>92</v>
      </c>
      <c r="B93">
        <f>B33+(13/0.017)*(B19*B51+B34*B50)</f>
        <v>0.08219566828788386</v>
      </c>
      <c r="C93">
        <f>C33+(13/0.017)*(C19*C51+C34*C50)</f>
        <v>0.08063646931031414</v>
      </c>
      <c r="D93">
        <f>D33+(13/0.017)*(D19*D51+D34*D50)</f>
        <v>0.06837254796632122</v>
      </c>
      <c r="E93">
        <f>E33+(13/0.017)*(E19*E51+E34*E50)</f>
        <v>0.07757397452967006</v>
      </c>
      <c r="F93">
        <f>F33+(13/0.017)*(F19*F51+F34*F50)</f>
        <v>0.052180024719151244</v>
      </c>
    </row>
    <row r="94" spans="1:6" ht="12.75">
      <c r="A94" t="s">
        <v>93</v>
      </c>
      <c r="B94">
        <f>B34+(14/0.017)*(B20*B51+B35*B50)</f>
        <v>-0.03912686217530278</v>
      </c>
      <c r="C94">
        <f>C34+(14/0.017)*(C20*C51+C35*C50)</f>
        <v>-0.030994495176107577</v>
      </c>
      <c r="D94">
        <f>D34+(14/0.017)*(D20*D51+D35*D50)</f>
        <v>-0.0038628251765707796</v>
      </c>
      <c r="E94">
        <f>E34+(14/0.017)*(E20*E51+E35*E50)</f>
        <v>0.013871677456121195</v>
      </c>
      <c r="F94">
        <f>F34+(14/0.017)*(F20*F51+F35*F50)</f>
        <v>0.005536272161516479</v>
      </c>
    </row>
    <row r="95" spans="1:6" ht="12.75">
      <c r="A95" t="s">
        <v>94</v>
      </c>
      <c r="B95" s="54">
        <f>B35</f>
        <v>-0.003153516</v>
      </c>
      <c r="C95" s="54">
        <f>C35</f>
        <v>-0.0009163056</v>
      </c>
      <c r="D95" s="54">
        <f>D35</f>
        <v>0.0009219355</v>
      </c>
      <c r="E95" s="54">
        <f>E35</f>
        <v>-0.0004645601</v>
      </c>
      <c r="F95" s="54">
        <f>F35</f>
        <v>-0.001111933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3.8063413539146382</v>
      </c>
      <c r="C103">
        <f>C63*10000/C62</f>
        <v>0.8443124497690291</v>
      </c>
      <c r="D103">
        <f>D63*10000/D62</f>
        <v>-0.32782560025122237</v>
      </c>
      <c r="E103">
        <f>E63*10000/E62</f>
        <v>1.629200260427765</v>
      </c>
      <c r="F103">
        <f>F63*10000/F62</f>
        <v>-3.403389036645632</v>
      </c>
      <c r="G103">
        <f>AVERAGE(C103:E103)</f>
        <v>0.7152290366485238</v>
      </c>
      <c r="H103">
        <f>STDEV(C103:E103)</f>
        <v>0.9848778860847228</v>
      </c>
      <c r="I103">
        <f>(B103*B4+C103*C4+D103*D4+E103*E4+F103*F4)/SUM(B4:F4)</f>
        <v>0.6131739582699046</v>
      </c>
      <c r="K103">
        <f>(LN(H103)+LN(H123))/2-LN(K114*K115^3)</f>
        <v>-3.870938184971763</v>
      </c>
    </row>
    <row r="104" spans="1:11" ht="12.75">
      <c r="A104" t="s">
        <v>68</v>
      </c>
      <c r="B104">
        <f>B64*10000/B62</f>
        <v>-1.1362758114585452</v>
      </c>
      <c r="C104">
        <f>C64*10000/C62</f>
        <v>-0.27698575558580546</v>
      </c>
      <c r="D104">
        <f>D64*10000/D62</f>
        <v>-0.23952064473356222</v>
      </c>
      <c r="E104">
        <f>E64*10000/E62</f>
        <v>-0.8247912656100526</v>
      </c>
      <c r="F104">
        <f>F64*10000/F62</f>
        <v>-1.6047982971728816</v>
      </c>
      <c r="G104">
        <f>AVERAGE(C104:E104)</f>
        <v>-0.4470992219764734</v>
      </c>
      <c r="H104">
        <f>STDEV(C104:E104)</f>
        <v>0.32762687389906653</v>
      </c>
      <c r="I104">
        <f>(B104*B4+C104*C4+D104*D4+E104*E4+F104*F4)/SUM(B4:F4)</f>
        <v>-0.7013138746775108</v>
      </c>
      <c r="K104">
        <f>(LN(H104)+LN(H124))/2-LN(K114*K115^4)</f>
        <v>-3.6246642262399527</v>
      </c>
    </row>
    <row r="105" spans="1:11" ht="12.75">
      <c r="A105" t="s">
        <v>69</v>
      </c>
      <c r="B105">
        <f>B65*10000/B62</f>
        <v>-0.013685630448244208</v>
      </c>
      <c r="C105">
        <f>C65*10000/C62</f>
        <v>-0.14942619313815272</v>
      </c>
      <c r="D105">
        <f>D65*10000/D62</f>
        <v>0.789072812458128</v>
      </c>
      <c r="E105">
        <f>E65*10000/E62</f>
        <v>-0.23470091075623076</v>
      </c>
      <c r="F105">
        <f>F65*10000/F62</f>
        <v>-0.6178859220813439</v>
      </c>
      <c r="G105">
        <f>AVERAGE(C105:E105)</f>
        <v>0.13498190285458148</v>
      </c>
      <c r="H105">
        <f>STDEV(C105:E105)</f>
        <v>0.5680617333404063</v>
      </c>
      <c r="I105">
        <f>(B105*B4+C105*C4+D105*D4+E105*E4+F105*F4)/SUM(B4:F4)</f>
        <v>0.012562080009646533</v>
      </c>
      <c r="K105">
        <f>(LN(H105)+LN(H125))/2-LN(K114*K115^5)</f>
        <v>-3.8221608995074456</v>
      </c>
    </row>
    <row r="106" spans="1:11" ht="12.75">
      <c r="A106" t="s">
        <v>70</v>
      </c>
      <c r="B106">
        <f>B66*10000/B62</f>
        <v>-2.674279908098076</v>
      </c>
      <c r="C106">
        <f>C66*10000/C62</f>
        <v>-4.368423920687967</v>
      </c>
      <c r="D106">
        <f>D66*10000/D62</f>
        <v>-0.8545158928636785</v>
      </c>
      <c r="E106">
        <f>E66*10000/E62</f>
        <v>-1.523718091702756</v>
      </c>
      <c r="F106">
        <f>F66*10000/F62</f>
        <v>11.800344496305502</v>
      </c>
      <c r="G106">
        <f>AVERAGE(C106:E106)</f>
        <v>-2.2488859684181337</v>
      </c>
      <c r="H106">
        <f>STDEV(C106:E106)</f>
        <v>1.8658211983110582</v>
      </c>
      <c r="I106">
        <f>(B106*B4+C106*C4+D106*D4+E106*E4+F106*F4)/SUM(B4:F4)</f>
        <v>-0.4370230249947852</v>
      </c>
      <c r="K106">
        <f>(LN(H106)+LN(H126))/2-LN(K114*K115^6)</f>
        <v>-2.18884168056534</v>
      </c>
    </row>
    <row r="107" spans="1:11" ht="12.75">
      <c r="A107" t="s">
        <v>71</v>
      </c>
      <c r="B107">
        <f>B67*10000/B62</f>
        <v>-0.0740443000693454</v>
      </c>
      <c r="C107">
        <f>C67*10000/C62</f>
        <v>-0.1741035631940208</v>
      </c>
      <c r="D107">
        <f>D67*10000/D62</f>
        <v>-0.050417928133704125</v>
      </c>
      <c r="E107">
        <f>E67*10000/E62</f>
        <v>0.26158129521318857</v>
      </c>
      <c r="F107">
        <f>F67*10000/F62</f>
        <v>-0.0827886540554013</v>
      </c>
      <c r="G107">
        <f>AVERAGE(C107:E107)</f>
        <v>0.012353267961821216</v>
      </c>
      <c r="H107">
        <f>STDEV(C107:E107)</f>
        <v>0.22452280787433307</v>
      </c>
      <c r="I107">
        <f>(B107*B4+C107*C4+D107*D4+E107*E4+F107*F4)/SUM(B4:F4)</f>
        <v>-0.013041886464231562</v>
      </c>
      <c r="K107">
        <f>(LN(H107)+LN(H127))/2-LN(K114*K115^7)</f>
        <v>-3.295098591685512</v>
      </c>
    </row>
    <row r="108" spans="1:9" ht="12.75">
      <c r="A108" t="s">
        <v>72</v>
      </c>
      <c r="B108">
        <f>B68*10000/B62</f>
        <v>-0.08611062145740578</v>
      </c>
      <c r="C108">
        <f>C68*10000/C62</f>
        <v>-0.06629571472898987</v>
      </c>
      <c r="D108">
        <f>D68*10000/D62</f>
        <v>0.03136275624496463</v>
      </c>
      <c r="E108">
        <f>E68*10000/E62</f>
        <v>-0.24191784666252839</v>
      </c>
      <c r="F108">
        <f>F68*10000/F62</f>
        <v>-0.13482515079234306</v>
      </c>
      <c r="G108">
        <f>AVERAGE(C108:E108)</f>
        <v>-0.09228360171551787</v>
      </c>
      <c r="H108">
        <f>STDEV(C108:E108)</f>
        <v>0.13848140555283636</v>
      </c>
      <c r="I108">
        <f>(B108*B4+C108*C4+D108*D4+E108*E4+F108*F4)/SUM(B4:F4)</f>
        <v>-0.09705901569127817</v>
      </c>
    </row>
    <row r="109" spans="1:9" ht="12.75">
      <c r="A109" t="s">
        <v>73</v>
      </c>
      <c r="B109">
        <f>B69*10000/B62</f>
        <v>0.007497482928572559</v>
      </c>
      <c r="C109">
        <f>C69*10000/C62</f>
        <v>-0.006129151995726594</v>
      </c>
      <c r="D109">
        <f>D69*10000/D62</f>
        <v>0.017290736511167915</v>
      </c>
      <c r="E109">
        <f>E69*10000/E62</f>
        <v>-0.04371256203647231</v>
      </c>
      <c r="F109">
        <f>F69*10000/F62</f>
        <v>0.03342221533438158</v>
      </c>
      <c r="G109">
        <f>AVERAGE(C109:E109)</f>
        <v>-0.010850325840343664</v>
      </c>
      <c r="H109">
        <f>STDEV(C109:E109)</f>
        <v>0.030774465393836707</v>
      </c>
      <c r="I109">
        <f>(B109*B4+C109*C4+D109*D4+E109*E4+F109*F4)/SUM(B4:F4)</f>
        <v>-0.0022813084456054108</v>
      </c>
    </row>
    <row r="110" spans="1:11" ht="12.75">
      <c r="A110" t="s">
        <v>74</v>
      </c>
      <c r="B110">
        <f>B70*10000/B62</f>
        <v>0.0979058805264398</v>
      </c>
      <c r="C110">
        <f>C70*10000/C62</f>
        <v>0.42636079519854636</v>
      </c>
      <c r="D110">
        <f>D70*10000/D62</f>
        <v>0.13788487866207919</v>
      </c>
      <c r="E110">
        <f>E70*10000/E62</f>
        <v>0.058112433244784385</v>
      </c>
      <c r="F110">
        <f>F70*10000/F62</f>
        <v>-0.20305080509877985</v>
      </c>
      <c r="G110">
        <f>AVERAGE(C110:E110)</f>
        <v>0.20745270236847</v>
      </c>
      <c r="H110">
        <f>STDEV(C110:E110)</f>
        <v>0.193730419892798</v>
      </c>
      <c r="I110">
        <f>(B110*B4+C110*C4+D110*D4+E110*E4+F110*F4)/SUM(B4:F4)</f>
        <v>0.13701400743275607</v>
      </c>
      <c r="K110">
        <f>EXP(AVERAGE(K103:K107))</f>
        <v>0.03472342608156</v>
      </c>
    </row>
    <row r="111" spans="1:9" ht="12.75">
      <c r="A111" t="s">
        <v>75</v>
      </c>
      <c r="B111">
        <f>B71*10000/B62</f>
        <v>-0.06303406851037674</v>
      </c>
      <c r="C111">
        <f>C71*10000/C62</f>
        <v>-0.005414842115400974</v>
      </c>
      <c r="D111">
        <f>D71*10000/D62</f>
        <v>0.0047557145240080196</v>
      </c>
      <c r="E111">
        <f>E71*10000/E62</f>
        <v>0.009944384077150899</v>
      </c>
      <c r="F111">
        <f>F71*10000/F62</f>
        <v>-0.05581260879098269</v>
      </c>
      <c r="G111">
        <f>AVERAGE(C111:E111)</f>
        <v>0.0030950854952526484</v>
      </c>
      <c r="H111">
        <f>STDEV(C111:E111)</f>
        <v>0.007813112304763808</v>
      </c>
      <c r="I111">
        <f>(B111*B4+C111*C4+D111*D4+E111*E4+F111*F4)/SUM(B4:F4)</f>
        <v>-0.014354187178909673</v>
      </c>
    </row>
    <row r="112" spans="1:9" ht="12.75">
      <c r="A112" t="s">
        <v>76</v>
      </c>
      <c r="B112">
        <f>B72*10000/B62</f>
        <v>-0.04862040007457075</v>
      </c>
      <c r="C112">
        <f>C72*10000/C62</f>
        <v>0.01728796888183174</v>
      </c>
      <c r="D112">
        <f>D72*10000/D62</f>
        <v>-0.0006881515359242115</v>
      </c>
      <c r="E112">
        <f>E72*10000/E62</f>
        <v>0.004233373691964059</v>
      </c>
      <c r="F112">
        <f>F72*10000/F62</f>
        <v>-0.011397240834582526</v>
      </c>
      <c r="G112">
        <f>AVERAGE(C112:E112)</f>
        <v>0.006944397012623863</v>
      </c>
      <c r="H112">
        <f>STDEV(C112:E112)</f>
        <v>0.009289642721993488</v>
      </c>
      <c r="I112">
        <f>(B112*B4+C112*C4+D112*D4+E112*E4+F112*F4)/SUM(B4:F4)</f>
        <v>-0.0035385669810667334</v>
      </c>
    </row>
    <row r="113" spans="1:9" ht="12.75">
      <c r="A113" t="s">
        <v>77</v>
      </c>
      <c r="B113">
        <f>B73*10000/B62</f>
        <v>0.027939135788935</v>
      </c>
      <c r="C113">
        <f>C73*10000/C62</f>
        <v>0.0240453110530982</v>
      </c>
      <c r="D113">
        <f>D73*10000/D62</f>
        <v>0.02888954144664215</v>
      </c>
      <c r="E113">
        <f>E73*10000/E62</f>
        <v>0.028265452413466483</v>
      </c>
      <c r="F113">
        <f>F73*10000/F62</f>
        <v>0.019080422206077193</v>
      </c>
      <c r="G113">
        <f>AVERAGE(C113:E113)</f>
        <v>0.027066768304402276</v>
      </c>
      <c r="H113">
        <f>STDEV(C113:E113)</f>
        <v>0.002635199180598349</v>
      </c>
      <c r="I113">
        <f>(B113*B4+C113*C4+D113*D4+E113*E4+F113*F4)/SUM(B4:F4)</f>
        <v>0.02612346545477905</v>
      </c>
    </row>
    <row r="114" spans="1:11" ht="12.75">
      <c r="A114" t="s">
        <v>78</v>
      </c>
      <c r="B114">
        <f>B74*10000/B62</f>
        <v>-0.257562283416118</v>
      </c>
      <c r="C114">
        <f>C74*10000/C62</f>
        <v>-0.2479930566265443</v>
      </c>
      <c r="D114">
        <f>D74*10000/D62</f>
        <v>-0.23272007232629563</v>
      </c>
      <c r="E114">
        <f>E74*10000/E62</f>
        <v>-0.2185115118614622</v>
      </c>
      <c r="F114">
        <f>F74*10000/F62</f>
        <v>-0.17272145940758876</v>
      </c>
      <c r="G114">
        <f>AVERAGE(C114:E114)</f>
        <v>-0.23307488027143405</v>
      </c>
      <c r="H114">
        <f>STDEV(C114:E114)</f>
        <v>0.014743974597859689</v>
      </c>
      <c r="I114">
        <f>(B114*B4+C114*C4+D114*D4+E114*E4+F114*F4)/SUM(B4:F4)</f>
        <v>-0.22857767573842389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0.000776423518113351</v>
      </c>
      <c r="C115">
        <f>C75*10000/C62</f>
        <v>0.0021849519716502725</v>
      </c>
      <c r="D115">
        <f>D75*10000/D62</f>
        <v>-0.0007325861452121768</v>
      </c>
      <c r="E115">
        <f>E75*10000/E62</f>
        <v>0.00035054806414272537</v>
      </c>
      <c r="F115">
        <f>F75*10000/F62</f>
        <v>-0.007027021381106745</v>
      </c>
      <c r="G115">
        <f>AVERAGE(C115:E115)</f>
        <v>0.0006009712968602737</v>
      </c>
      <c r="H115">
        <f>STDEV(C115:E115)</f>
        <v>0.0014748020248324357</v>
      </c>
      <c r="I115">
        <f>(B115*B4+C115*C4+D115*D4+E115*E4+F115*F4)/SUM(B4:F4)</f>
        <v>-0.00039029799177481186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155.65821731440636</v>
      </c>
      <c r="C122">
        <f>C82*10000/C62</f>
        <v>118.96935403036649</v>
      </c>
      <c r="D122">
        <f>D82*10000/D62</f>
        <v>20.115208547192914</v>
      </c>
      <c r="E122">
        <f>E82*10000/E62</f>
        <v>-105.8688451449998</v>
      </c>
      <c r="F122">
        <f>F82*10000/F62</f>
        <v>-229.8845729548785</v>
      </c>
      <c r="G122">
        <f>AVERAGE(C122:E122)</f>
        <v>11.071905810853204</v>
      </c>
      <c r="H122">
        <f>STDEV(C122:E122)</f>
        <v>112.69156998370036</v>
      </c>
      <c r="I122">
        <f>(B122*B4+C122*C4+D122*D4+E122*E4+F122*F4)/SUM(B4:F4)</f>
        <v>-0.055202130775477476</v>
      </c>
    </row>
    <row r="123" spans="1:9" ht="12.75">
      <c r="A123" t="s">
        <v>82</v>
      </c>
      <c r="B123">
        <f>B83*10000/B62</f>
        <v>-0.5281482605100095</v>
      </c>
      <c r="C123">
        <f>C83*10000/C62</f>
        <v>-1.8944791567172876</v>
      </c>
      <c r="D123">
        <f>D83*10000/D62</f>
        <v>-0.7532798423557797</v>
      </c>
      <c r="E123">
        <f>E83*10000/E62</f>
        <v>-2.8110596533750223</v>
      </c>
      <c r="F123">
        <f>F83*10000/F62</f>
        <v>7.5664107365776205</v>
      </c>
      <c r="G123">
        <f>AVERAGE(C123:E123)</f>
        <v>-1.8196062174826964</v>
      </c>
      <c r="H123">
        <f>STDEV(C123:E123)</f>
        <v>1.0309310866550776</v>
      </c>
      <c r="I123">
        <f>(B123*B4+C123*C4+D123*D4+E123*E4+F123*F4)/SUM(B4:F4)</f>
        <v>-0.37963633811106295</v>
      </c>
    </row>
    <row r="124" spans="1:9" ht="12.75">
      <c r="A124" t="s">
        <v>83</v>
      </c>
      <c r="B124">
        <f>B84*10000/B62</f>
        <v>-3.0816165143616145</v>
      </c>
      <c r="C124">
        <f>C84*10000/C62</f>
        <v>-3.6674058112719674</v>
      </c>
      <c r="D124">
        <f>D84*10000/D62</f>
        <v>-1.8241221462455732</v>
      </c>
      <c r="E124">
        <f>E84*10000/E62</f>
        <v>-0.5779778799314352</v>
      </c>
      <c r="F124">
        <f>F84*10000/F62</f>
        <v>0.34728546855891657</v>
      </c>
      <c r="G124">
        <f>AVERAGE(C124:E124)</f>
        <v>-2.023168612482992</v>
      </c>
      <c r="H124">
        <f>STDEV(C124:E124)</f>
        <v>1.5543023700451477</v>
      </c>
      <c r="I124">
        <f>(B124*B4+C124*C4+D124*D4+E124*E4+F124*F4)/SUM(B4:F4)</f>
        <v>-1.8616364106729437</v>
      </c>
    </row>
    <row r="125" spans="1:9" ht="12.75">
      <c r="A125" t="s">
        <v>84</v>
      </c>
      <c r="B125">
        <f>B85*10000/B62</f>
        <v>-0.42841194379631786</v>
      </c>
      <c r="C125">
        <f>C85*10000/C62</f>
        <v>-0.534424287285399</v>
      </c>
      <c r="D125">
        <f>D85*10000/D62</f>
        <v>-0.26094414478741806</v>
      </c>
      <c r="E125">
        <f>E85*10000/E62</f>
        <v>-0.18164160156416664</v>
      </c>
      <c r="F125">
        <f>F85*10000/F62</f>
        <v>-1.736223459400965</v>
      </c>
      <c r="G125">
        <f>AVERAGE(C125:E125)</f>
        <v>-0.3256700112123279</v>
      </c>
      <c r="H125">
        <f>STDEV(C125:E125)</f>
        <v>0.18508372206791407</v>
      </c>
      <c r="I125">
        <f>(B125*B4+C125*C4+D125*D4+E125*E4+F125*F4)/SUM(B4:F4)</f>
        <v>-0.5290992805346171</v>
      </c>
    </row>
    <row r="126" spans="1:9" ht="12.75">
      <c r="A126" t="s">
        <v>85</v>
      </c>
      <c r="B126">
        <f>B86*10000/B62</f>
        <v>0.5509093748391583</v>
      </c>
      <c r="C126">
        <f>C86*10000/C62</f>
        <v>-0.11443167234632212</v>
      </c>
      <c r="D126">
        <f>D86*10000/D62</f>
        <v>0.35172512540437983</v>
      </c>
      <c r="E126">
        <f>E86*10000/E62</f>
        <v>0.7911673900573369</v>
      </c>
      <c r="F126">
        <f>F86*10000/F62</f>
        <v>2.2569674151036216</v>
      </c>
      <c r="G126">
        <f>AVERAGE(C126:E126)</f>
        <v>0.3428202810384649</v>
      </c>
      <c r="H126">
        <f>STDEV(C126:E126)</f>
        <v>0.4528651980959482</v>
      </c>
      <c r="I126">
        <f>(B126*B4+C126*C4+D126*D4+E126*E4+F126*F4)/SUM(B4:F4)</f>
        <v>0.6280527599141765</v>
      </c>
    </row>
    <row r="127" spans="1:9" ht="12.75">
      <c r="A127" t="s">
        <v>86</v>
      </c>
      <c r="B127">
        <f>B87*10000/B62</f>
        <v>0.08870673425739845</v>
      </c>
      <c r="C127">
        <f>C87*10000/C62</f>
        <v>0.0881690698910393</v>
      </c>
      <c r="D127">
        <f>D87*10000/D62</f>
        <v>0.014319859119772783</v>
      </c>
      <c r="E127">
        <f>E87*10000/E62</f>
        <v>-0.1577899132901612</v>
      </c>
      <c r="F127">
        <f>F87*10000/F62</f>
        <v>0.1272842065763597</v>
      </c>
      <c r="G127">
        <f>AVERAGE(C127:E127)</f>
        <v>-0.01843366142644971</v>
      </c>
      <c r="H127">
        <f>STDEV(C127:E127)</f>
        <v>0.1262083601946059</v>
      </c>
      <c r="I127">
        <f>(B127*B4+C127*C4+D127*D4+E127*E4+F127*F4)/SUM(B4:F4)</f>
        <v>0.016640078240848497</v>
      </c>
    </row>
    <row r="128" spans="1:9" ht="12.75">
      <c r="A128" t="s">
        <v>87</v>
      </c>
      <c r="B128">
        <f>B88*10000/B62</f>
        <v>-0.22601250235342385</v>
      </c>
      <c r="C128">
        <f>C88*10000/C62</f>
        <v>-0.37947793819576864</v>
      </c>
      <c r="D128">
        <f>D88*10000/D62</f>
        <v>-0.24671241785941883</v>
      </c>
      <c r="E128">
        <f>E88*10000/E62</f>
        <v>-0.30168406910459117</v>
      </c>
      <c r="F128">
        <f>F88*10000/F62</f>
        <v>-0.339647902786776</v>
      </c>
      <c r="G128">
        <f>AVERAGE(C128:E128)</f>
        <v>-0.30929147505325955</v>
      </c>
      <c r="H128">
        <f>STDEV(C128:E128)</f>
        <v>0.06670888483925007</v>
      </c>
      <c r="I128">
        <f>(B128*B4+C128*C4+D128*D4+E128*E4+F128*F4)/SUM(B4:F4)</f>
        <v>-0.3013655959921645</v>
      </c>
    </row>
    <row r="129" spans="1:9" ht="12.75">
      <c r="A129" t="s">
        <v>88</v>
      </c>
      <c r="B129">
        <f>B89*10000/B62</f>
        <v>0.041995177010963024</v>
      </c>
      <c r="C129">
        <f>C89*10000/C62</f>
        <v>0.1537864659761206</v>
      </c>
      <c r="D129">
        <f>D89*10000/D62</f>
        <v>0.023656999272800308</v>
      </c>
      <c r="E129">
        <f>E89*10000/E62</f>
        <v>0.15504484800429236</v>
      </c>
      <c r="F129">
        <f>F89*10000/F62</f>
        <v>-0.10611149099800044</v>
      </c>
      <c r="G129">
        <f>AVERAGE(C129:E129)</f>
        <v>0.11082943775107108</v>
      </c>
      <c r="H129">
        <f>STDEV(C129:E129)</f>
        <v>0.07549616814129137</v>
      </c>
      <c r="I129">
        <f>(B129*B4+C129*C4+D129*D4+E129*E4+F129*F4)/SUM(B4:F4)</f>
        <v>0.07195230889999256</v>
      </c>
    </row>
    <row r="130" spans="1:9" ht="12.75">
      <c r="A130" t="s">
        <v>89</v>
      </c>
      <c r="B130">
        <f>B90*10000/B62</f>
        <v>0.15117016728241894</v>
      </c>
      <c r="C130">
        <f>C90*10000/C62</f>
        <v>0.10229010820566788</v>
      </c>
      <c r="D130">
        <f>D90*10000/D62</f>
        <v>0.10566811796314544</v>
      </c>
      <c r="E130">
        <f>E90*10000/E62</f>
        <v>0.09390838282111687</v>
      </c>
      <c r="F130">
        <f>F90*10000/F62</f>
        <v>0.36686720520398713</v>
      </c>
      <c r="G130">
        <f>AVERAGE(C130:E130)</f>
        <v>0.10062220299664339</v>
      </c>
      <c r="H130">
        <f>STDEV(C130:E130)</f>
        <v>0.006054690206144708</v>
      </c>
      <c r="I130">
        <f>(B130*B4+C130*C4+D130*D4+E130*E4+F130*F4)/SUM(B4:F4)</f>
        <v>0.14349039808523423</v>
      </c>
    </row>
    <row r="131" spans="1:9" ht="12.75">
      <c r="A131" t="s">
        <v>90</v>
      </c>
      <c r="B131">
        <f>B91*10000/B62</f>
        <v>-0.0018514401303164987</v>
      </c>
      <c r="C131">
        <f>C91*10000/C62</f>
        <v>0.04696528551862234</v>
      </c>
      <c r="D131">
        <f>D91*10000/D62</f>
        <v>0.03457622431039439</v>
      </c>
      <c r="E131">
        <f>E91*10000/E62</f>
        <v>0.0480298544303223</v>
      </c>
      <c r="F131">
        <f>F91*10000/F62</f>
        <v>0.02768847988720162</v>
      </c>
      <c r="G131">
        <f>AVERAGE(C131:E131)</f>
        <v>0.043190454753113006</v>
      </c>
      <c r="H131">
        <f>STDEV(C131:E131)</f>
        <v>0.007479107656140231</v>
      </c>
      <c r="I131">
        <f>(B131*B4+C131*C4+D131*D4+E131*E4+F131*F4)/SUM(B4:F4)</f>
        <v>0.034603736458160325</v>
      </c>
    </row>
    <row r="132" spans="1:9" ht="12.75">
      <c r="A132" t="s">
        <v>91</v>
      </c>
      <c r="B132">
        <f>B92*10000/B62</f>
        <v>0.004018124677372301</v>
      </c>
      <c r="C132">
        <f>C92*10000/C62</f>
        <v>-0.023884631627183316</v>
      </c>
      <c r="D132">
        <f>D92*10000/D62</f>
        <v>-0.022679650726182707</v>
      </c>
      <c r="E132">
        <f>E92*10000/E62</f>
        <v>-0.0386253924507263</v>
      </c>
      <c r="F132">
        <f>F92*10000/F62</f>
        <v>-0.0170127649527328</v>
      </c>
      <c r="G132">
        <f>AVERAGE(C132:E132)</f>
        <v>-0.02839655826803077</v>
      </c>
      <c r="H132">
        <f>STDEV(C132:E132)</f>
        <v>0.008878895274512168</v>
      </c>
      <c r="I132">
        <f>(B132*B4+C132*C4+D132*D4+E132*E4+F132*F4)/SUM(B4:F4)</f>
        <v>-0.022179238552354593</v>
      </c>
    </row>
    <row r="133" spans="1:9" ht="12.75">
      <c r="A133" t="s">
        <v>92</v>
      </c>
      <c r="B133">
        <f>B93*10000/B62</f>
        <v>0.08219562785967406</v>
      </c>
      <c r="C133">
        <f>C93*10000/C62</f>
        <v>0.08063672660249459</v>
      </c>
      <c r="D133">
        <f>D93*10000/D62</f>
        <v>0.06837273884729674</v>
      </c>
      <c r="E133">
        <f>E93*10000/E62</f>
        <v>0.07757376743118058</v>
      </c>
      <c r="F133">
        <f>F93*10000/F62</f>
        <v>0.0521810448796585</v>
      </c>
      <c r="G133">
        <f>AVERAGE(C133:E133)</f>
        <v>0.0755277442936573</v>
      </c>
      <c r="H133">
        <f>STDEV(C133:E133)</f>
        <v>0.006382868236488158</v>
      </c>
      <c r="I133">
        <f>(B133*B4+C133*C4+D133*D4+E133*E4+F133*F4)/SUM(B4:F4)</f>
        <v>0.0733821926983158</v>
      </c>
    </row>
    <row r="134" spans="1:9" ht="12.75">
      <c r="A134" t="s">
        <v>93</v>
      </c>
      <c r="B134">
        <f>B94*10000/B62</f>
        <v>-0.039126842930626925</v>
      </c>
      <c r="C134">
        <f>C94*10000/C62</f>
        <v>-0.03099459407231811</v>
      </c>
      <c r="D134">
        <f>D94*10000/D62</f>
        <v>-0.003862835960721142</v>
      </c>
      <c r="E134">
        <f>E94*10000/E62</f>
        <v>0.013871640423038066</v>
      </c>
      <c r="F134">
        <f>F94*10000/F62</f>
        <v>0.005536380399989861</v>
      </c>
      <c r="G134">
        <f>AVERAGE(C134:E134)</f>
        <v>-0.006995263203333729</v>
      </c>
      <c r="H134">
        <f>STDEV(C134:E134)</f>
        <v>0.022596544531648378</v>
      </c>
      <c r="I134">
        <f>(B134*B4+C134*C4+D134*D4+E134*E4+F134*F4)/SUM(B4:F4)</f>
        <v>-0.009999495562000237</v>
      </c>
    </row>
    <row r="135" spans="1:9" ht="12.75">
      <c r="A135" t="s">
        <v>94</v>
      </c>
      <c r="B135">
        <f>B95*10000/B62</f>
        <v>-0.0031535144489327825</v>
      </c>
      <c r="C135">
        <f>C95*10000/C62</f>
        <v>-0.0009163085237176155</v>
      </c>
      <c r="D135">
        <f>D95*10000/D62</f>
        <v>0.0009219380738392504</v>
      </c>
      <c r="E135">
        <f>E95*10000/E62</f>
        <v>-0.0004645588597683945</v>
      </c>
      <c r="F135">
        <f>F95*10000/F62</f>
        <v>-0.0011119547391643533</v>
      </c>
      <c r="G135">
        <f>AVERAGE(C135:E135)</f>
        <v>-0.00015297643654891985</v>
      </c>
      <c r="H135">
        <f>STDEV(C135:E135)</f>
        <v>0.0009579145803263663</v>
      </c>
      <c r="I135">
        <f>(B135*B4+C135*C4+D135*D4+E135*E4+F135*F4)/SUM(B4:F4)</f>
        <v>-0.0007163978278261452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2004-06-04T06:36:39Z</cp:lastPrinted>
  <dcterms:created xsi:type="dcterms:W3CDTF">2004-06-04T06:36:39Z</dcterms:created>
  <dcterms:modified xsi:type="dcterms:W3CDTF">2004-06-04T07:25:34Z</dcterms:modified>
  <cp:category/>
  <cp:version/>
  <cp:contentType/>
  <cp:contentStatus/>
</cp:coreProperties>
</file>