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<sst xmlns="http://schemas.openxmlformats.org/spreadsheetml/2006/main" count="202" uniqueCount="97">
  <si>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08/06/2004       15:27:43</t>
  </si>
  <si>
    <t>LISSNER</t>
  </si>
  <si>
    <t>HCMQAP261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</si>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</sst>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-0.002267</v>
      </c>
      <c r="C4" s="13">
        <v>-0.003758</v>
      </c>
      <c r="D4" s="13">
        <v>-0.003752</v>
      </c>
      <c r="E4" s="13">
        <v>-0.003752</v>
      </c>
      <c r="F4" s="24">
        <v>-0.002082</v>
      </c>
      <c r="G4" s="34">
        <v>-0.011705</v>
      </c>
    </row>
    <row r="5" spans="1:7" ht="12.75" thickBot="1">
      <c r="A5" s="44" t="s">
        <v>13</v>
      </c>
      <c r="B5" s="45">
        <v>11.284099</v>
      </c>
      <c r="C5" s="46">
        <v>5.500557</v>
      </c>
      <c r="D5" s="46">
        <v>-0.84582</v>
      </c>
      <c r="E5" s="46">
        <v>-5.830499</v>
      </c>
      <c r="F5" s="47">
        <v>-10.315118</v>
      </c>
      <c r="G5" s="48">
        <v>1.823715</v>
      </c>
    </row>
    <row r="6" spans="1:7" ht="12.75" thickTop="1">
      <c r="A6" s="6" t="s">
        <v>14</v>
      </c>
      <c r="B6" s="39">
        <v>-39.34032</v>
      </c>
      <c r="C6" s="40">
        <v>36.15526</v>
      </c>
      <c r="D6" s="40">
        <v>5.416938</v>
      </c>
      <c r="E6" s="40">
        <v>-43.33284</v>
      </c>
      <c r="F6" s="41">
        <v>45.96687</v>
      </c>
      <c r="G6" s="42">
        <v>0.007522788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-0.5160967</v>
      </c>
      <c r="C8" s="50">
        <v>-5.265573</v>
      </c>
      <c r="D8" s="50">
        <v>-3.446291</v>
      </c>
      <c r="E8" s="50">
        <v>-2.750159</v>
      </c>
      <c r="F8" s="51">
        <v>-2.282502</v>
      </c>
      <c r="G8" s="35">
        <v>-3.136233</v>
      </c>
    </row>
    <row r="9" spans="1:7" ht="12">
      <c r="A9" s="20" t="s">
        <v>17</v>
      </c>
      <c r="B9" s="29">
        <v>-0.5246022</v>
      </c>
      <c r="C9" s="14">
        <v>-1.028952</v>
      </c>
      <c r="D9" s="14">
        <v>-0.6371361</v>
      </c>
      <c r="E9" s="14">
        <v>-0.1712356</v>
      </c>
      <c r="F9" s="25">
        <v>-2.014647</v>
      </c>
      <c r="G9" s="52">
        <v>-0.7866894</v>
      </c>
    </row>
    <row r="10" spans="1:7" ht="12">
      <c r="A10" s="20" t="s">
        <v>18</v>
      </c>
      <c r="B10" s="29">
        <v>0.3766491</v>
      </c>
      <c r="C10" s="14">
        <v>1.844807</v>
      </c>
      <c r="D10" s="14">
        <v>1.253695</v>
      </c>
      <c r="E10" s="14">
        <v>0.8521702</v>
      </c>
      <c r="F10" s="25">
        <v>0.3299591</v>
      </c>
      <c r="G10" s="35">
        <v>1.049026</v>
      </c>
    </row>
    <row r="11" spans="1:7" ht="12">
      <c r="A11" s="21" t="s">
        <v>19</v>
      </c>
      <c r="B11" s="31">
        <v>1.230759</v>
      </c>
      <c r="C11" s="16">
        <v>1.935526</v>
      </c>
      <c r="D11" s="16">
        <v>3.029144</v>
      </c>
      <c r="E11" s="16">
        <v>2.45127</v>
      </c>
      <c r="F11" s="27">
        <v>13.84221</v>
      </c>
      <c r="G11" s="37">
        <v>3.807449</v>
      </c>
    </row>
    <row r="12" spans="1:7" ht="12">
      <c r="A12" s="20" t="s">
        <v>20</v>
      </c>
      <c r="B12" s="29">
        <v>-0.04706314</v>
      </c>
      <c r="C12" s="14">
        <v>-0.3114246</v>
      </c>
      <c r="D12" s="14">
        <v>-0.09017035</v>
      </c>
      <c r="E12" s="14">
        <v>-0.3820798</v>
      </c>
      <c r="F12" s="25">
        <v>-0.2803695</v>
      </c>
      <c r="G12" s="35">
        <v>-0.2326992</v>
      </c>
    </row>
    <row r="13" spans="1:7" ht="12">
      <c r="A13" s="20" t="s">
        <v>21</v>
      </c>
      <c r="B13" s="29">
        <v>-0.02207629</v>
      </c>
      <c r="C13" s="14">
        <v>-0.135199</v>
      </c>
      <c r="D13" s="14">
        <v>-0.06718887</v>
      </c>
      <c r="E13" s="14">
        <v>-0.2053513</v>
      </c>
      <c r="F13" s="25">
        <v>-0.1835718</v>
      </c>
      <c r="G13" s="35">
        <v>-0.1257209</v>
      </c>
    </row>
    <row r="14" spans="1:7" ht="12">
      <c r="A14" s="20" t="s">
        <v>22</v>
      </c>
      <c r="B14" s="29">
        <v>-0.1271589</v>
      </c>
      <c r="C14" s="14">
        <v>0.06476056</v>
      </c>
      <c r="D14" s="14">
        <v>0.06062546</v>
      </c>
      <c r="E14" s="14">
        <v>-0.05151061</v>
      </c>
      <c r="F14" s="25">
        <v>-0.04956715</v>
      </c>
      <c r="G14" s="35">
        <v>-0.007296635</v>
      </c>
    </row>
    <row r="15" spans="1:7" ht="12">
      <c r="A15" s="21" t="s">
        <v>23</v>
      </c>
      <c r="B15" s="31">
        <v>-0.272581</v>
      </c>
      <c r="C15" s="16">
        <v>-0.1690822</v>
      </c>
      <c r="D15" s="16">
        <v>-0.1397171</v>
      </c>
      <c r="E15" s="16">
        <v>-0.1722838</v>
      </c>
      <c r="F15" s="27">
        <v>-0.3208506</v>
      </c>
      <c r="G15" s="37">
        <v>-0.1980829</v>
      </c>
    </row>
    <row r="16" spans="1:7" ht="12">
      <c r="A16" s="20" t="s">
        <v>24</v>
      </c>
      <c r="B16" s="29">
        <v>0.004152054</v>
      </c>
      <c r="C16" s="14">
        <v>-0.001104004</v>
      </c>
      <c r="D16" s="14">
        <v>-0.01179418</v>
      </c>
      <c r="E16" s="14">
        <v>0.01081082</v>
      </c>
      <c r="F16" s="25">
        <v>-0.03654915</v>
      </c>
      <c r="G16" s="35">
        <v>-0.004770409</v>
      </c>
    </row>
    <row r="17" spans="1:7" ht="12">
      <c r="A17" s="20" t="s">
        <v>25</v>
      </c>
      <c r="B17" s="29">
        <v>-0.0007549572</v>
      </c>
      <c r="C17" s="14">
        <v>0.0007591893</v>
      </c>
      <c r="D17" s="14">
        <v>-0.004063171</v>
      </c>
      <c r="E17" s="14">
        <v>-0.002005374</v>
      </c>
      <c r="F17" s="25">
        <v>-0.02586607</v>
      </c>
      <c r="G17" s="35">
        <v>-0.0048327</v>
      </c>
    </row>
    <row r="18" spans="1:7" ht="12">
      <c r="A18" s="20" t="s">
        <v>26</v>
      </c>
      <c r="B18" s="29">
        <v>0.01508177</v>
      </c>
      <c r="C18" s="14">
        <v>0.003496006</v>
      </c>
      <c r="D18" s="14">
        <v>0.02085561</v>
      </c>
      <c r="E18" s="14">
        <v>0.03577423</v>
      </c>
      <c r="F18" s="25">
        <v>-0.00311038</v>
      </c>
      <c r="G18" s="35">
        <v>0.01621664</v>
      </c>
    </row>
    <row r="19" spans="1:7" ht="12">
      <c r="A19" s="21" t="s">
        <v>27</v>
      </c>
      <c r="B19" s="31">
        <v>-0.2138233</v>
      </c>
      <c r="C19" s="16">
        <v>-0.1968498</v>
      </c>
      <c r="D19" s="16">
        <v>-0.1983882</v>
      </c>
      <c r="E19" s="16">
        <v>-0.1867147</v>
      </c>
      <c r="F19" s="27">
        <v>-0.1503482</v>
      </c>
      <c r="G19" s="37">
        <v>-0.191047</v>
      </c>
    </row>
    <row r="20" spans="1:7" ht="12.75" thickBot="1">
      <c r="A20" s="44" t="s">
        <v>28</v>
      </c>
      <c r="B20" s="45">
        <v>0.008260926</v>
      </c>
      <c r="C20" s="46">
        <v>-0.002157857</v>
      </c>
      <c r="D20" s="46">
        <v>-0.004189731</v>
      </c>
      <c r="E20" s="46">
        <v>0.004114833</v>
      </c>
      <c r="F20" s="47">
        <v>-0.002330946</v>
      </c>
      <c r="G20" s="48">
        <v>0.0003514116</v>
      </c>
    </row>
    <row r="21" spans="1:7" ht="12.75" thickTop="1">
      <c r="A21" s="6" t="s">
        <v>29</v>
      </c>
      <c r="B21" s="39">
        <v>-244.6141</v>
      </c>
      <c r="C21" s="40">
        <v>48.47699</v>
      </c>
      <c r="D21" s="40">
        <v>138.8889</v>
      </c>
      <c r="E21" s="40">
        <v>32.76446</v>
      </c>
      <c r="F21" s="41">
        <v>-130.6219</v>
      </c>
      <c r="G21" s="43">
        <v>0.001657691</v>
      </c>
    </row>
    <row r="22" spans="1:7" ht="12">
      <c r="A22" s="20" t="s">
        <v>30</v>
      </c>
      <c r="B22" s="29">
        <v>225.7203</v>
      </c>
      <c r="C22" s="14">
        <v>110.0156</v>
      </c>
      <c r="D22" s="14">
        <v>-16.91642</v>
      </c>
      <c r="E22" s="14">
        <v>-116.6153</v>
      </c>
      <c r="F22" s="25">
        <v>-206.3316</v>
      </c>
      <c r="G22" s="36">
        <v>0</v>
      </c>
    </row>
    <row r="23" spans="1:7" ht="12">
      <c r="A23" s="20" t="s">
        <v>31</v>
      </c>
      <c r="B23" s="29">
        <v>-8.019459</v>
      </c>
      <c r="C23" s="14">
        <v>-0.6817593</v>
      </c>
      <c r="D23" s="14">
        <v>-2.341154</v>
      </c>
      <c r="E23" s="14">
        <v>-1.596072</v>
      </c>
      <c r="F23" s="25">
        <v>3.728452</v>
      </c>
      <c r="G23" s="35">
        <v>-1.777952</v>
      </c>
    </row>
    <row r="24" spans="1:7" ht="12">
      <c r="A24" s="20" t="s">
        <v>32</v>
      </c>
      <c r="B24" s="29">
        <v>-2.32776</v>
      </c>
      <c r="C24" s="14">
        <v>-2.63448</v>
      </c>
      <c r="D24" s="14">
        <v>-1.89013</v>
      </c>
      <c r="E24" s="14">
        <v>0.8861166</v>
      </c>
      <c r="F24" s="25">
        <v>-2.843002</v>
      </c>
      <c r="G24" s="35">
        <v>-1.592676</v>
      </c>
    </row>
    <row r="25" spans="1:7" ht="12">
      <c r="A25" s="20" t="s">
        <v>33</v>
      </c>
      <c r="B25" s="29">
        <v>-2.286982</v>
      </c>
      <c r="C25" s="14">
        <v>-0.1232439</v>
      </c>
      <c r="D25" s="14">
        <v>0.2043069</v>
      </c>
      <c r="E25" s="14">
        <v>0.05566539</v>
      </c>
      <c r="F25" s="25">
        <v>-1.195342</v>
      </c>
      <c r="G25" s="35">
        <v>-0.4585066</v>
      </c>
    </row>
    <row r="26" spans="1:7" ht="12">
      <c r="A26" s="21" t="s">
        <v>34</v>
      </c>
      <c r="B26" s="31">
        <v>1.138787</v>
      </c>
      <c r="C26" s="16">
        <v>1.332789</v>
      </c>
      <c r="D26" s="16">
        <v>0.9321774</v>
      </c>
      <c r="E26" s="16">
        <v>0.7402672</v>
      </c>
      <c r="F26" s="27">
        <v>1.681206</v>
      </c>
      <c r="G26" s="37">
        <v>1.112754</v>
      </c>
    </row>
    <row r="27" spans="1:7" ht="12">
      <c r="A27" s="20" t="s">
        <v>35</v>
      </c>
      <c r="B27" s="29">
        <v>0.09082616</v>
      </c>
      <c r="C27" s="14">
        <v>-0.1118964</v>
      </c>
      <c r="D27" s="14">
        <v>-0.01687836</v>
      </c>
      <c r="E27" s="14">
        <v>-0.01421985</v>
      </c>
      <c r="F27" s="25">
        <v>0.4112374</v>
      </c>
      <c r="G27" s="35">
        <v>0.03357633</v>
      </c>
    </row>
    <row r="28" spans="1:7" ht="12">
      <c r="A28" s="20" t="s">
        <v>36</v>
      </c>
      <c r="B28" s="29">
        <v>0.01601331</v>
      </c>
      <c r="C28" s="14">
        <v>-0.2850935</v>
      </c>
      <c r="D28" s="14">
        <v>-0.1424243</v>
      </c>
      <c r="E28" s="14">
        <v>0.07722859</v>
      </c>
      <c r="F28" s="25">
        <v>-0.2077019</v>
      </c>
      <c r="G28" s="35">
        <v>-0.109692</v>
      </c>
    </row>
    <row r="29" spans="1:7" ht="12">
      <c r="A29" s="20" t="s">
        <v>37</v>
      </c>
      <c r="B29" s="29">
        <v>0.09976262</v>
      </c>
      <c r="C29" s="14">
        <v>0.03915455</v>
      </c>
      <c r="D29" s="14">
        <v>0.03619236</v>
      </c>
      <c r="E29" s="14">
        <v>0.08468294</v>
      </c>
      <c r="F29" s="25">
        <v>0.01774413</v>
      </c>
      <c r="G29" s="35">
        <v>0.05532938</v>
      </c>
    </row>
    <row r="30" spans="1:7" ht="12">
      <c r="A30" s="21" t="s">
        <v>38</v>
      </c>
      <c r="B30" s="31">
        <v>0.08052688</v>
      </c>
      <c r="C30" s="16">
        <v>0.1609564</v>
      </c>
      <c r="D30" s="16">
        <v>0.1553706</v>
      </c>
      <c r="E30" s="16">
        <v>0.1095053</v>
      </c>
      <c r="F30" s="27">
        <v>0.3565159</v>
      </c>
      <c r="G30" s="37">
        <v>0.1616087</v>
      </c>
    </row>
    <row r="31" spans="1:7" ht="12">
      <c r="A31" s="20" t="s">
        <v>39</v>
      </c>
      <c r="B31" s="29">
        <v>-0.07259544</v>
      </c>
      <c r="C31" s="14">
        <v>-0.01482736</v>
      </c>
      <c r="D31" s="14">
        <v>0.01698702</v>
      </c>
      <c r="E31" s="14">
        <v>-0.01612608</v>
      </c>
      <c r="F31" s="25">
        <v>0.01026785</v>
      </c>
      <c r="G31" s="35">
        <v>-0.01253393</v>
      </c>
    </row>
    <row r="32" spans="1:7" ht="12">
      <c r="A32" s="20" t="s">
        <v>40</v>
      </c>
      <c r="B32" s="29">
        <v>-0.00089364</v>
      </c>
      <c r="C32" s="14">
        <v>-0.01692671</v>
      </c>
      <c r="D32" s="14">
        <v>0.003854215</v>
      </c>
      <c r="E32" s="14">
        <v>-0.01024883</v>
      </c>
      <c r="F32" s="25">
        <v>-0.01465667</v>
      </c>
      <c r="G32" s="35">
        <v>-0.007696527</v>
      </c>
    </row>
    <row r="33" spans="1:7" ht="12">
      <c r="A33" s="20" t="s">
        <v>41</v>
      </c>
      <c r="B33" s="29">
        <v>0.1268599</v>
      </c>
      <c r="C33" s="14">
        <v>0.05016258</v>
      </c>
      <c r="D33" s="14">
        <v>0.01844026</v>
      </c>
      <c r="E33" s="14">
        <v>0.04698516</v>
      </c>
      <c r="F33" s="25">
        <v>0.05217913</v>
      </c>
      <c r="G33" s="35">
        <v>0.05318131</v>
      </c>
    </row>
    <row r="34" spans="1:7" ht="12">
      <c r="A34" s="21" t="s">
        <v>42</v>
      </c>
      <c r="B34" s="31">
        <v>-0.04411338</v>
      </c>
      <c r="C34" s="16">
        <v>-0.01039467</v>
      </c>
      <c r="D34" s="16">
        <v>0.01002458</v>
      </c>
      <c r="E34" s="16">
        <v>0.01235831</v>
      </c>
      <c r="F34" s="27">
        <v>-0.004878851</v>
      </c>
      <c r="G34" s="37">
        <v>-0.004224101</v>
      </c>
    </row>
    <row r="35" spans="1:7" ht="12.75" thickBot="1">
      <c r="A35" s="22" t="s">
        <v>43</v>
      </c>
      <c r="B35" s="32">
        <v>-0.004085283</v>
      </c>
      <c r="C35" s="17">
        <v>-0.002503871</v>
      </c>
      <c r="D35" s="17">
        <v>0.0002883516</v>
      </c>
      <c r="E35" s="17">
        <v>-0.002002121</v>
      </c>
      <c r="F35" s="28">
        <v>0.0001514623</v>
      </c>
      <c r="G35" s="38">
        <v>-0.001587521</v>
      </c>
    </row>
    <row r="36" spans="1:7" ht="12">
      <c r="A36" s="4" t="s">
        <v>44</v>
      </c>
      <c r="B36" s="3">
        <v>27.1698</v>
      </c>
      <c r="C36" s="3">
        <v>27.18201</v>
      </c>
      <c r="D36" s="3">
        <v>27.20032</v>
      </c>
      <c r="E36" s="3">
        <v>27.21558</v>
      </c>
      <c r="F36" s="3">
        <v>27.23694</v>
      </c>
      <c r="G36" s="3"/>
    </row>
    <row r="37" spans="1:6" ht="12">
      <c r="A37" s="4" t="s">
        <v>45</v>
      </c>
      <c r="B37" s="2">
        <v>-0.3336589</v>
      </c>
      <c r="C37" s="2">
        <v>-0.3051758</v>
      </c>
      <c r="D37" s="2">
        <v>-0.2914429</v>
      </c>
      <c r="E37" s="2">
        <v>-0.2822876</v>
      </c>
      <c r="F37" s="2">
        <v>-0.273641</v>
      </c>
    </row>
    <row r="38" spans="1:7" ht="12">
      <c r="A38" s="4" t="s">
        <v>52</v>
      </c>
      <c r="B38" s="2">
        <v>7.622615E-05</v>
      </c>
      <c r="C38" s="2">
        <v>-6.236304E-05</v>
      </c>
      <c r="D38" s="2">
        <v>0</v>
      </c>
      <c r="E38" s="2">
        <v>7.430527E-05</v>
      </c>
      <c r="F38" s="2">
        <v>-8.269021E-05</v>
      </c>
      <c r="G38" s="2">
        <v>0.000190401</v>
      </c>
    </row>
    <row r="39" spans="1:7" ht="12.75" thickBot="1">
      <c r="A39" s="4" t="s">
        <v>53</v>
      </c>
      <c r="B39" s="2">
        <v>0.0004141234</v>
      </c>
      <c r="C39" s="2">
        <v>-8.172479E-05</v>
      </c>
      <c r="D39" s="2">
        <v>-0.0002361261</v>
      </c>
      <c r="E39" s="2">
        <v>-5.483308E-05</v>
      </c>
      <c r="F39" s="2">
        <v>0.0002203511</v>
      </c>
      <c r="G39" s="2">
        <v>0.0006215498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3.11833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0.003758</v>
      </c>
      <c r="D4">
        <v>0.003752</v>
      </c>
      <c r="E4">
        <v>0.003752</v>
      </c>
      <c r="F4">
        <v>0.002082</v>
      </c>
      <c r="G4">
        <v>0.011705</v>
      </c>
    </row>
    <row r="5" spans="1:7" ht="12.75">
      <c r="A5" t="s">
        <v>13</v>
      </c>
      <c r="B5">
        <v>11.284099</v>
      </c>
      <c r="C5">
        <v>5.500557</v>
      </c>
      <c r="D5">
        <v>-0.84582</v>
      </c>
      <c r="E5">
        <v>-5.830499</v>
      </c>
      <c r="F5">
        <v>-10.315118</v>
      </c>
      <c r="G5">
        <v>1.823715</v>
      </c>
    </row>
    <row r="6" spans="1:7" ht="12.75">
      <c r="A6" t="s">
        <v>14</v>
      </c>
      <c r="B6" s="53">
        <v>-39.34032</v>
      </c>
      <c r="C6" s="53">
        <v>36.15526</v>
      </c>
      <c r="D6" s="53">
        <v>5.416938</v>
      </c>
      <c r="E6" s="53">
        <v>-43.33284</v>
      </c>
      <c r="F6" s="53">
        <v>45.96687</v>
      </c>
      <c r="G6" s="53">
        <v>0.007522788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-0.5160967</v>
      </c>
      <c r="C8" s="53">
        <v>-5.265573</v>
      </c>
      <c r="D8" s="53">
        <v>-3.446291</v>
      </c>
      <c r="E8" s="53">
        <v>-2.750159</v>
      </c>
      <c r="F8" s="53">
        <v>-2.282502</v>
      </c>
      <c r="G8" s="53">
        <v>-3.136233</v>
      </c>
    </row>
    <row r="9" spans="1:7" ht="12.75">
      <c r="A9" t="s">
        <v>17</v>
      </c>
      <c r="B9" s="53">
        <v>-0.5246022</v>
      </c>
      <c r="C9" s="53">
        <v>-1.028952</v>
      </c>
      <c r="D9" s="53">
        <v>-0.6371361</v>
      </c>
      <c r="E9" s="53">
        <v>-0.1712356</v>
      </c>
      <c r="F9" s="53">
        <v>-2.014647</v>
      </c>
      <c r="G9" s="53">
        <v>-0.7866894</v>
      </c>
    </row>
    <row r="10" spans="1:7" ht="12.75">
      <c r="A10" t="s">
        <v>18</v>
      </c>
      <c r="B10" s="53">
        <v>0.3766491</v>
      </c>
      <c r="C10" s="53">
        <v>1.844807</v>
      </c>
      <c r="D10" s="53">
        <v>1.253695</v>
      </c>
      <c r="E10" s="53">
        <v>0.8521702</v>
      </c>
      <c r="F10" s="53">
        <v>0.3299591</v>
      </c>
      <c r="G10" s="53">
        <v>1.049026</v>
      </c>
    </row>
    <row r="11" spans="1:7" ht="12.75">
      <c r="A11" t="s">
        <v>19</v>
      </c>
      <c r="B11" s="53">
        <v>1.230759</v>
      </c>
      <c r="C11" s="53">
        <v>1.935526</v>
      </c>
      <c r="D11" s="53">
        <v>3.029144</v>
      </c>
      <c r="E11" s="53">
        <v>2.45127</v>
      </c>
      <c r="F11" s="53">
        <v>13.84221</v>
      </c>
      <c r="G11" s="53">
        <v>3.807449</v>
      </c>
    </row>
    <row r="12" spans="1:7" ht="12.75">
      <c r="A12" t="s">
        <v>20</v>
      </c>
      <c r="B12" s="53">
        <v>-0.04706314</v>
      </c>
      <c r="C12" s="53">
        <v>-0.3114246</v>
      </c>
      <c r="D12" s="53">
        <v>-0.09017035</v>
      </c>
      <c r="E12" s="53">
        <v>-0.3820798</v>
      </c>
      <c r="F12" s="53">
        <v>-0.2803695</v>
      </c>
      <c r="G12" s="53">
        <v>-0.2326992</v>
      </c>
    </row>
    <row r="13" spans="1:7" ht="12.75">
      <c r="A13" t="s">
        <v>21</v>
      </c>
      <c r="B13" s="53">
        <v>-0.02207629</v>
      </c>
      <c r="C13" s="53">
        <v>-0.135199</v>
      </c>
      <c r="D13" s="53">
        <v>-0.06718887</v>
      </c>
      <c r="E13" s="53">
        <v>-0.2053513</v>
      </c>
      <c r="F13" s="53">
        <v>-0.1835718</v>
      </c>
      <c r="G13" s="53">
        <v>-0.1257209</v>
      </c>
    </row>
    <row r="14" spans="1:7" ht="12.75">
      <c r="A14" t="s">
        <v>22</v>
      </c>
      <c r="B14" s="53">
        <v>-0.1271589</v>
      </c>
      <c r="C14" s="53">
        <v>0.06476056</v>
      </c>
      <c r="D14" s="53">
        <v>0.06062546</v>
      </c>
      <c r="E14" s="53">
        <v>-0.05151061</v>
      </c>
      <c r="F14" s="53">
        <v>-0.04956715</v>
      </c>
      <c r="G14" s="53">
        <v>-0.007296635</v>
      </c>
    </row>
    <row r="15" spans="1:7" ht="12.75">
      <c r="A15" t="s">
        <v>23</v>
      </c>
      <c r="B15" s="53">
        <v>-0.272581</v>
      </c>
      <c r="C15" s="53">
        <v>-0.1690822</v>
      </c>
      <c r="D15" s="53">
        <v>-0.1397171</v>
      </c>
      <c r="E15" s="53">
        <v>-0.1722838</v>
      </c>
      <c r="F15" s="53">
        <v>-0.3208506</v>
      </c>
      <c r="G15" s="53">
        <v>-0.1980829</v>
      </c>
    </row>
    <row r="16" spans="1:7" ht="12.75">
      <c r="A16" t="s">
        <v>24</v>
      </c>
      <c r="B16" s="53">
        <v>0.004152054</v>
      </c>
      <c r="C16" s="53">
        <v>-0.001104004</v>
      </c>
      <c r="D16" s="53">
        <v>-0.01179418</v>
      </c>
      <c r="E16" s="53">
        <v>0.01081082</v>
      </c>
      <c r="F16" s="53">
        <v>-0.03654915</v>
      </c>
      <c r="G16" s="53">
        <v>-0.004770409</v>
      </c>
    </row>
    <row r="17" spans="1:7" ht="12.75">
      <c r="A17" t="s">
        <v>25</v>
      </c>
      <c r="B17" s="53">
        <v>-0.0007549572</v>
      </c>
      <c r="C17" s="53">
        <v>0.0007591893</v>
      </c>
      <c r="D17" s="53">
        <v>-0.004063171</v>
      </c>
      <c r="E17" s="53">
        <v>-0.002005374</v>
      </c>
      <c r="F17" s="53">
        <v>-0.02586607</v>
      </c>
      <c r="G17" s="53">
        <v>-0.0048327</v>
      </c>
    </row>
    <row r="18" spans="1:7" ht="12.75">
      <c r="A18" t="s">
        <v>26</v>
      </c>
      <c r="B18" s="53">
        <v>0.01508177</v>
      </c>
      <c r="C18" s="53">
        <v>0.003496006</v>
      </c>
      <c r="D18" s="53">
        <v>0.02085561</v>
      </c>
      <c r="E18" s="53">
        <v>0.03577423</v>
      </c>
      <c r="F18" s="53">
        <v>-0.00311038</v>
      </c>
      <c r="G18" s="53">
        <v>0.01621664</v>
      </c>
    </row>
    <row r="19" spans="1:7" ht="12.75">
      <c r="A19" t="s">
        <v>27</v>
      </c>
      <c r="B19" s="53">
        <v>-0.2138233</v>
      </c>
      <c r="C19" s="53">
        <v>-0.1968498</v>
      </c>
      <c r="D19" s="53">
        <v>-0.1983882</v>
      </c>
      <c r="E19" s="53">
        <v>-0.1867147</v>
      </c>
      <c r="F19" s="53">
        <v>-0.1503482</v>
      </c>
      <c r="G19" s="53">
        <v>-0.191047</v>
      </c>
    </row>
    <row r="20" spans="1:7" ht="12.75">
      <c r="A20" t="s">
        <v>28</v>
      </c>
      <c r="B20" s="53">
        <v>0.008260926</v>
      </c>
      <c r="C20" s="53">
        <v>-0.002157857</v>
      </c>
      <c r="D20" s="53">
        <v>-0.004189731</v>
      </c>
      <c r="E20" s="53">
        <v>0.004114833</v>
      </c>
      <c r="F20" s="53">
        <v>-0.002330946</v>
      </c>
      <c r="G20" s="53">
        <v>0.0003514116</v>
      </c>
    </row>
    <row r="21" spans="1:7" ht="12.75">
      <c r="A21" t="s">
        <v>29</v>
      </c>
      <c r="B21" s="53">
        <v>-244.6141</v>
      </c>
      <c r="C21" s="53">
        <v>48.47699</v>
      </c>
      <c r="D21" s="53">
        <v>138.8889</v>
      </c>
      <c r="E21" s="53">
        <v>32.76446</v>
      </c>
      <c r="F21" s="53">
        <v>-130.6219</v>
      </c>
      <c r="G21" s="53">
        <v>0.001657691</v>
      </c>
    </row>
    <row r="22" spans="1:7" ht="12.75">
      <c r="A22" t="s">
        <v>30</v>
      </c>
      <c r="B22" s="53">
        <v>225.7203</v>
      </c>
      <c r="C22" s="53">
        <v>110.0156</v>
      </c>
      <c r="D22" s="53">
        <v>-16.91642</v>
      </c>
      <c r="E22" s="53">
        <v>-116.6153</v>
      </c>
      <c r="F22" s="53">
        <v>-206.3316</v>
      </c>
      <c r="G22" s="53">
        <v>0</v>
      </c>
    </row>
    <row r="23" spans="1:7" ht="12.75">
      <c r="A23" t="s">
        <v>31</v>
      </c>
      <c r="B23" s="53">
        <v>-8.019459</v>
      </c>
      <c r="C23" s="53">
        <v>-0.6817593</v>
      </c>
      <c r="D23" s="53">
        <v>-2.341154</v>
      </c>
      <c r="E23" s="53">
        <v>-1.596072</v>
      </c>
      <c r="F23" s="53">
        <v>3.728452</v>
      </c>
      <c r="G23" s="53">
        <v>-1.777952</v>
      </c>
    </row>
    <row r="24" spans="1:7" ht="12.75">
      <c r="A24" t="s">
        <v>32</v>
      </c>
      <c r="B24" s="53">
        <v>-2.32776</v>
      </c>
      <c r="C24" s="53">
        <v>-2.63448</v>
      </c>
      <c r="D24" s="53">
        <v>-1.89013</v>
      </c>
      <c r="E24" s="53">
        <v>0.8861166</v>
      </c>
      <c r="F24" s="53">
        <v>-2.843002</v>
      </c>
      <c r="G24" s="53">
        <v>-1.592676</v>
      </c>
    </row>
    <row r="25" spans="1:7" ht="12.75">
      <c r="A25" t="s">
        <v>33</v>
      </c>
      <c r="B25" s="53">
        <v>-2.286982</v>
      </c>
      <c r="C25" s="53">
        <v>-0.1232439</v>
      </c>
      <c r="D25" s="53">
        <v>0.2043069</v>
      </c>
      <c r="E25" s="53">
        <v>0.05566539</v>
      </c>
      <c r="F25" s="53">
        <v>-1.195342</v>
      </c>
      <c r="G25" s="53">
        <v>-0.4585066</v>
      </c>
    </row>
    <row r="26" spans="1:7" ht="12.75">
      <c r="A26" t="s">
        <v>34</v>
      </c>
      <c r="B26" s="53">
        <v>1.138787</v>
      </c>
      <c r="C26" s="53">
        <v>1.332789</v>
      </c>
      <c r="D26" s="53">
        <v>0.9321774</v>
      </c>
      <c r="E26" s="53">
        <v>0.7402672</v>
      </c>
      <c r="F26" s="53">
        <v>1.681206</v>
      </c>
      <c r="G26" s="53">
        <v>1.112754</v>
      </c>
    </row>
    <row r="27" spans="1:7" ht="12.75">
      <c r="A27" t="s">
        <v>35</v>
      </c>
      <c r="B27" s="53">
        <v>0.09082616</v>
      </c>
      <c r="C27" s="53">
        <v>-0.1118964</v>
      </c>
      <c r="D27" s="53">
        <v>-0.01687836</v>
      </c>
      <c r="E27" s="53">
        <v>-0.01421985</v>
      </c>
      <c r="F27" s="53">
        <v>0.4112374</v>
      </c>
      <c r="G27" s="53">
        <v>0.03357633</v>
      </c>
    </row>
    <row r="28" spans="1:7" ht="12.75">
      <c r="A28" t="s">
        <v>36</v>
      </c>
      <c r="B28" s="53">
        <v>0.01601331</v>
      </c>
      <c r="C28" s="53">
        <v>-0.2850935</v>
      </c>
      <c r="D28" s="53">
        <v>-0.1424243</v>
      </c>
      <c r="E28" s="53">
        <v>0.07722859</v>
      </c>
      <c r="F28" s="53">
        <v>-0.2077019</v>
      </c>
      <c r="G28" s="53">
        <v>-0.109692</v>
      </c>
    </row>
    <row r="29" spans="1:7" ht="12.75">
      <c r="A29" t="s">
        <v>37</v>
      </c>
      <c r="B29" s="53">
        <v>0.09976262</v>
      </c>
      <c r="C29" s="53">
        <v>0.03915455</v>
      </c>
      <c r="D29" s="53">
        <v>0.03619236</v>
      </c>
      <c r="E29" s="53">
        <v>0.08468294</v>
      </c>
      <c r="F29" s="53">
        <v>0.01774413</v>
      </c>
      <c r="G29" s="53">
        <v>0.05532938</v>
      </c>
    </row>
    <row r="30" spans="1:7" ht="12.75">
      <c r="A30" t="s">
        <v>38</v>
      </c>
      <c r="B30" s="53">
        <v>0.08052688</v>
      </c>
      <c r="C30" s="53">
        <v>0.1609564</v>
      </c>
      <c r="D30" s="53">
        <v>0.1553706</v>
      </c>
      <c r="E30" s="53">
        <v>0.1095053</v>
      </c>
      <c r="F30" s="53">
        <v>0.3565159</v>
      </c>
      <c r="G30" s="53">
        <v>0.1616087</v>
      </c>
    </row>
    <row r="31" spans="1:7" ht="12.75">
      <c r="A31" t="s">
        <v>39</v>
      </c>
      <c r="B31" s="53">
        <v>-0.07259544</v>
      </c>
      <c r="C31" s="53">
        <v>-0.01482736</v>
      </c>
      <c r="D31" s="53">
        <v>0.01698702</v>
      </c>
      <c r="E31" s="53">
        <v>-0.01612608</v>
      </c>
      <c r="F31" s="53">
        <v>0.01026785</v>
      </c>
      <c r="G31" s="53">
        <v>-0.01253393</v>
      </c>
    </row>
    <row r="32" spans="1:7" ht="12.75">
      <c r="A32" t="s">
        <v>40</v>
      </c>
      <c r="B32" s="53">
        <v>-0.00089364</v>
      </c>
      <c r="C32" s="53">
        <v>-0.01692671</v>
      </c>
      <c r="D32" s="53">
        <v>0.003854215</v>
      </c>
      <c r="E32" s="53">
        <v>-0.01024883</v>
      </c>
      <c r="F32" s="53">
        <v>-0.01465667</v>
      </c>
      <c r="G32" s="53">
        <v>-0.007696527</v>
      </c>
    </row>
    <row r="33" spans="1:7" ht="12.75">
      <c r="A33" t="s">
        <v>41</v>
      </c>
      <c r="B33" s="53">
        <v>0.1268599</v>
      </c>
      <c r="C33" s="53">
        <v>0.05016258</v>
      </c>
      <c r="D33" s="53">
        <v>0.01844026</v>
      </c>
      <c r="E33" s="53">
        <v>0.04698516</v>
      </c>
      <c r="F33" s="53">
        <v>0.05217913</v>
      </c>
      <c r="G33" s="53">
        <v>0.05318131</v>
      </c>
    </row>
    <row r="34" spans="1:7" ht="12.75">
      <c r="A34" t="s">
        <v>42</v>
      </c>
      <c r="B34" s="53">
        <v>-0.04411338</v>
      </c>
      <c r="C34" s="53">
        <v>-0.01039467</v>
      </c>
      <c r="D34" s="53">
        <v>0.01002458</v>
      </c>
      <c r="E34" s="53">
        <v>0.01235831</v>
      </c>
      <c r="F34" s="53">
        <v>-0.004878851</v>
      </c>
      <c r="G34" s="53">
        <v>-0.004224101</v>
      </c>
    </row>
    <row r="35" spans="1:7" ht="12.75">
      <c r="A35" t="s">
        <v>43</v>
      </c>
      <c r="B35" s="53">
        <v>-0.004085283</v>
      </c>
      <c r="C35" s="53">
        <v>-0.002503871</v>
      </c>
      <c r="D35" s="53">
        <v>0.0002883516</v>
      </c>
      <c r="E35" s="53">
        <v>-0.002002121</v>
      </c>
      <c r="F35" s="53">
        <v>0.0001514623</v>
      </c>
      <c r="G35" s="53">
        <v>-0.001587521</v>
      </c>
    </row>
    <row r="36" spans="1:6" ht="12.75">
      <c r="A36" t="s">
        <v>44</v>
      </c>
      <c r="B36" s="53">
        <v>27.1698</v>
      </c>
      <c r="C36" s="53">
        <v>27.18201</v>
      </c>
      <c r="D36" s="53">
        <v>27.20032</v>
      </c>
      <c r="E36" s="53">
        <v>27.21558</v>
      </c>
      <c r="F36" s="53">
        <v>27.23694</v>
      </c>
    </row>
    <row r="37" spans="1:6" ht="12.75">
      <c r="A37" t="s">
        <v>45</v>
      </c>
      <c r="B37" s="53">
        <v>-0.3336589</v>
      </c>
      <c r="C37" s="53">
        <v>-0.3051758</v>
      </c>
      <c r="D37" s="53">
        <v>-0.2914429</v>
      </c>
      <c r="E37" s="53">
        <v>-0.2822876</v>
      </c>
      <c r="F37" s="53">
        <v>-0.273641</v>
      </c>
    </row>
    <row r="38" spans="1:7" ht="12.75">
      <c r="A38" t="s">
        <v>54</v>
      </c>
      <c r="B38" s="53">
        <v>7.622615E-05</v>
      </c>
      <c r="C38" s="53">
        <v>-6.236304E-05</v>
      </c>
      <c r="D38" s="53">
        <v>0</v>
      </c>
      <c r="E38" s="53">
        <v>7.430527E-05</v>
      </c>
      <c r="F38" s="53">
        <v>-8.269021E-05</v>
      </c>
      <c r="G38" s="53">
        <v>0.000190401</v>
      </c>
    </row>
    <row r="39" spans="1:7" ht="12.75">
      <c r="A39" t="s">
        <v>55</v>
      </c>
      <c r="B39" s="53">
        <v>0.0004141234</v>
      </c>
      <c r="C39" s="53">
        <v>-8.172479E-05</v>
      </c>
      <c r="D39" s="53">
        <v>-0.0002361261</v>
      </c>
      <c r="E39" s="53">
        <v>-5.483308E-05</v>
      </c>
      <c r="F39" s="53">
        <v>0.0002203511</v>
      </c>
      <c r="G39" s="53">
        <v>0.0006215498</v>
      </c>
    </row>
    <row r="40" spans="2:5" ht="12.75">
      <c r="B40" t="s">
        <v>46</v>
      </c>
      <c r="C40">
        <v>-0.003754</v>
      </c>
      <c r="D40" t="s">
        <v>47</v>
      </c>
      <c r="E40">
        <v>3.11833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7.622614960680492E-05</v>
      </c>
      <c r="C50">
        <f>-0.017/(C7*C7+C22*C22)*(C21*C22+C6*C7)</f>
        <v>-6.236304220541925E-05</v>
      </c>
      <c r="D50">
        <f>-0.017/(D7*D7+D22*D22)*(D21*D22+D6*D7)</f>
        <v>-8.80935388651359E-06</v>
      </c>
      <c r="E50">
        <f>-0.017/(E7*E7+E22*E22)*(E21*E22+E6*E7)</f>
        <v>7.430526547817311E-05</v>
      </c>
      <c r="F50">
        <f>-0.017/(F7*F7+F22*F22)*(F21*F22+F6*F7)</f>
        <v>-8.2690217873251E-05</v>
      </c>
      <c r="G50">
        <f>(B50*B$4+C50*C$4+D50*D$4+E50*E$4+F50*F$4)/SUM(B$4:F$4)</f>
        <v>7.702258170814886E-07</v>
      </c>
    </row>
    <row r="51" spans="1:7" ht="12.75">
      <c r="A51" t="s">
        <v>58</v>
      </c>
      <c r="B51">
        <f>-0.017/(B7*B7+B22*B22)*(B21*B7-B6*B22)</f>
        <v>0.0004141233910642907</v>
      </c>
      <c r="C51">
        <f>-0.017/(C7*C7+C22*C22)*(C21*C7-C6*C22)</f>
        <v>-8.172479224939455E-05</v>
      </c>
      <c r="D51">
        <f>-0.017/(D7*D7+D22*D22)*(D21*D7-D6*D22)</f>
        <v>-0.0002361260322730273</v>
      </c>
      <c r="E51">
        <f>-0.017/(E7*E7+E22*E22)*(E21*E7-E6*E22)</f>
        <v>-5.483306891746831E-05</v>
      </c>
      <c r="F51">
        <f>-0.017/(F7*F7+F22*F22)*(F21*F7-F6*F22)</f>
        <v>0.00022035106950418635</v>
      </c>
      <c r="G51">
        <f>(B51*B$4+C51*C$4+D51*D$4+E51*E$4+F51*F$4)/SUM(B$4:F$4)</f>
        <v>-7.761595602468634E-08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10000.386082998979</v>
      </c>
      <c r="C62">
        <f>C7+(2/0.017)*(C8*C50-C23*C51)</f>
        <v>10000.03207770754</v>
      </c>
      <c r="D62">
        <f>D7+(2/0.017)*(D8*D50-D23*D51)</f>
        <v>9999.938535552006</v>
      </c>
      <c r="E62">
        <f>E7+(2/0.017)*(E8*E50-E23*E51)</f>
        <v>9999.965662491697</v>
      </c>
      <c r="F62">
        <f>F7+(2/0.017)*(F8*F50-F23*F51)</f>
        <v>9999.92554967081</v>
      </c>
    </row>
    <row r="63" spans="1:6" ht="12.75">
      <c r="A63" t="s">
        <v>66</v>
      </c>
      <c r="B63">
        <f>B8+(3/0.017)*(B9*B50-B24*B51)</f>
        <v>-0.35303938370543153</v>
      </c>
      <c r="C63">
        <f>C8+(3/0.017)*(C9*C50-C24*C51)</f>
        <v>-5.2922436624144416</v>
      </c>
      <c r="D63">
        <f>D8+(3/0.017)*(D9*D50-D24*D51)</f>
        <v>-3.5240609070590785</v>
      </c>
      <c r="E63">
        <f>E8+(3/0.017)*(E9*E50-E24*E51)</f>
        <v>-2.74382992013893</v>
      </c>
      <c r="F63">
        <f>F8+(3/0.017)*(F9*F50-F24*F51)</f>
        <v>-2.142551976940547</v>
      </c>
    </row>
    <row r="64" spans="1:6" ht="12.75">
      <c r="A64" t="s">
        <v>67</v>
      </c>
      <c r="B64">
        <f>B9+(4/0.017)*(B10*B50-B25*B51)</f>
        <v>-0.29500143487320896</v>
      </c>
      <c r="C64">
        <f>C9+(4/0.017)*(C10*C50-C25*C51)</f>
        <v>-1.0583919668059667</v>
      </c>
      <c r="D64">
        <f>D9+(4/0.017)*(D10*D50-D25*D51)</f>
        <v>-0.6283836447665295</v>
      </c>
      <c r="E64">
        <f>E9+(4/0.017)*(E10*E50-E25*E51)</f>
        <v>-0.15561841479769983</v>
      </c>
      <c r="F64">
        <f>F9+(4/0.017)*(F10*F50-F25*F51)</f>
        <v>-1.9590915886458797</v>
      </c>
    </row>
    <row r="65" spans="1:6" ht="12.75">
      <c r="A65" t="s">
        <v>68</v>
      </c>
      <c r="B65">
        <f>B10+(5/0.017)*(B11*B50-B26*B51)</f>
        <v>0.26553665456587977</v>
      </c>
      <c r="C65">
        <f>C10+(5/0.017)*(C11*C50-C26*C51)</f>
        <v>1.8413412983851742</v>
      </c>
      <c r="D65">
        <f>D10+(5/0.017)*(D11*D50-D26*D51)</f>
        <v>1.3105851615786404</v>
      </c>
      <c r="E65">
        <f>E10+(5/0.017)*(E11*E50-E26*E51)</f>
        <v>0.9176800207363596</v>
      </c>
      <c r="F65">
        <f>F10+(5/0.017)*(F11*F50-F26*F51)</f>
        <v>-0.11564998850122027</v>
      </c>
    </row>
    <row r="66" spans="1:6" ht="12.75">
      <c r="A66" t="s">
        <v>69</v>
      </c>
      <c r="B66">
        <f>B11+(6/0.017)*(B12*B50-B27*B51)</f>
        <v>1.2162175837668867</v>
      </c>
      <c r="C66">
        <f>C11+(6/0.017)*(C12*C50-C27*C51)</f>
        <v>1.9391530619165238</v>
      </c>
      <c r="D66">
        <f>D11+(6/0.017)*(D12*D50-D27*D51)</f>
        <v>3.0280177372982866</v>
      </c>
      <c r="E66">
        <f>E11+(6/0.017)*(E12*E50-E27*E51)</f>
        <v>2.4409746144748614</v>
      </c>
      <c r="F66">
        <f>F11+(6/0.017)*(F12*F50-F27*F51)</f>
        <v>13.818410193222315</v>
      </c>
    </row>
    <row r="67" spans="1:6" ht="12.75">
      <c r="A67" t="s">
        <v>70</v>
      </c>
      <c r="B67">
        <f>B12+(7/0.017)*(B13*B50-B28*B51)</f>
        <v>-0.05048666575092168</v>
      </c>
      <c r="C67">
        <f>C12+(7/0.017)*(C13*C50-C28*C51)</f>
        <v>-0.31754662957718566</v>
      </c>
      <c r="D67">
        <f>D12+(7/0.017)*(D13*D50-D28*D51)</f>
        <v>-0.10377431236919932</v>
      </c>
      <c r="E67">
        <f>E12+(7/0.017)*(E13*E50-E28*E51)</f>
        <v>-0.3866190950502608</v>
      </c>
      <c r="F67">
        <f>F12+(7/0.017)*(F13*F50-F28*F51)</f>
        <v>-0.25527370614217326</v>
      </c>
    </row>
    <row r="68" spans="1:6" ht="12.75">
      <c r="A68" t="s">
        <v>71</v>
      </c>
      <c r="B68">
        <f>B13+(8/0.017)*(B14*B50-B29*B51)</f>
        <v>-0.04607952192051527</v>
      </c>
      <c r="C68">
        <f>C13+(8/0.017)*(C14*C50-C29*C51)</f>
        <v>-0.13559371438689793</v>
      </c>
      <c r="D68">
        <f>D13+(8/0.017)*(D14*D50-D29*D51)</f>
        <v>-0.06341857012530619</v>
      </c>
      <c r="E68">
        <f>E13+(8/0.017)*(E14*E50-E29*E51)</f>
        <v>-0.20496733956039473</v>
      </c>
      <c r="F68">
        <f>F13+(8/0.017)*(F14*F50-F29*F51)</f>
        <v>-0.18348296216003068</v>
      </c>
    </row>
    <row r="69" spans="1:6" ht="12.75">
      <c r="A69" t="s">
        <v>72</v>
      </c>
      <c r="B69">
        <f>B14+(9/0.017)*(B15*B50-B30*B51)</f>
        <v>-0.15581376954885864</v>
      </c>
      <c r="C69">
        <f>C14+(9/0.017)*(C15*C50-C30*C51)</f>
        <v>0.07730688226670354</v>
      </c>
      <c r="D69">
        <f>D14+(9/0.017)*(D15*D50-D30*D51)</f>
        <v>0.08069962154058782</v>
      </c>
      <c r="E69">
        <f>E14+(9/0.017)*(E15*E50-E30*E51)</f>
        <v>-0.05510906508904376</v>
      </c>
      <c r="F69">
        <f>F14+(9/0.017)*(F15*F50-F30*F51)</f>
        <v>-0.07711109615137401</v>
      </c>
    </row>
    <row r="70" spans="1:6" ht="12.75">
      <c r="A70" t="s">
        <v>73</v>
      </c>
      <c r="B70">
        <f>B15+(10/0.017)*(B16*B50-B31*B51)</f>
        <v>-0.2547104324247154</v>
      </c>
      <c r="C70">
        <f>C15+(10/0.017)*(C16*C50-C31*C51)</f>
        <v>-0.1697545022750353</v>
      </c>
      <c r="D70">
        <f>D15+(10/0.017)*(D16*D50-D31*D51)</f>
        <v>-0.13729652544813895</v>
      </c>
      <c r="E70">
        <f>E15+(10/0.017)*(E16*E50-E31*E51)</f>
        <v>-0.17233141270933638</v>
      </c>
      <c r="F70">
        <f>F15+(10/0.017)*(F16*F50-F31*F51)</f>
        <v>-0.32040370267789786</v>
      </c>
    </row>
    <row r="71" spans="1:6" ht="12.75">
      <c r="A71" t="s">
        <v>74</v>
      </c>
      <c r="B71">
        <f>B16+(11/0.017)*(B17*B50-B32*B51)</f>
        <v>0.00435427913022849</v>
      </c>
      <c r="C71">
        <f>C16+(11/0.017)*(C17*C50-C32*C51)</f>
        <v>-0.0020297363140181807</v>
      </c>
      <c r="D71">
        <f>D16+(11/0.017)*(D17*D50-D32*D51)</f>
        <v>-0.011182143619182726</v>
      </c>
      <c r="E71">
        <f>E16+(11/0.017)*(E17*E50-E32*E51)</f>
        <v>0.01035077110936289</v>
      </c>
      <c r="F71">
        <f>F16+(11/0.017)*(F17*F50-F32*F51)</f>
        <v>-0.0330754251405505</v>
      </c>
    </row>
    <row r="72" spans="1:6" ht="12.75">
      <c r="A72" t="s">
        <v>75</v>
      </c>
      <c r="B72">
        <f>B17+(12/0.017)*(B18*B50-B33*B51)</f>
        <v>-0.03702744665062687</v>
      </c>
      <c r="C72">
        <f>C17+(12/0.017)*(C18*C50-C33*C51)</f>
        <v>0.00349907508315193</v>
      </c>
      <c r="D72">
        <f>D17+(12/0.017)*(D18*D50-D33*D51)</f>
        <v>-0.0011192879560890105</v>
      </c>
      <c r="E72">
        <f>E17+(12/0.017)*(E18*E50-E33*E51)</f>
        <v>0.0016896054168038825</v>
      </c>
      <c r="F72">
        <f>F17+(12/0.017)*(F18*F50-F33*F51)</f>
        <v>-0.033800561130420737</v>
      </c>
    </row>
    <row r="73" spans="1:6" ht="12.75">
      <c r="A73" t="s">
        <v>76</v>
      </c>
      <c r="B73">
        <f>B18+(13/0.017)*(B19*B50-B34*B51)</f>
        <v>0.0165878243295253</v>
      </c>
      <c r="C73">
        <f>C18+(13/0.017)*(C19*C50-C34*C51)</f>
        <v>0.012234032577094423</v>
      </c>
      <c r="D73">
        <f>D18+(13/0.017)*(D19*D50-D34*D51)</f>
        <v>0.02400217294688563</v>
      </c>
      <c r="E73">
        <f>E18+(13/0.017)*(E19*E50-E34*E51)</f>
        <v>0.02568298666193105</v>
      </c>
      <c r="F73">
        <f>F18+(13/0.017)*(F19*F50-F34*F51)</f>
        <v>0.00721879710932264</v>
      </c>
    </row>
    <row r="74" spans="1:6" ht="12.75">
      <c r="A74" t="s">
        <v>77</v>
      </c>
      <c r="B74">
        <f>B19+(14/0.017)*(B20*B50-B35*B51)</f>
        <v>-0.21191146837481314</v>
      </c>
      <c r="C74">
        <f>C19+(14/0.017)*(C20*C50-C35*C51)</f>
        <v>-0.1969074946671659</v>
      </c>
      <c r="D74">
        <f>D19+(14/0.017)*(D20*D50-D35*D51)</f>
        <v>-0.19830173258871397</v>
      </c>
      <c r="E74">
        <f>E19+(14/0.017)*(E20*E50-E35*E51)</f>
        <v>-0.18655331185437357</v>
      </c>
      <c r="F74">
        <f>F19+(14/0.017)*(F20*F50-F35*F51)</f>
        <v>-0.15021695283887368</v>
      </c>
    </row>
    <row r="75" spans="1:6" ht="12.75">
      <c r="A75" t="s">
        <v>78</v>
      </c>
      <c r="B75" s="53">
        <f>B20</f>
        <v>0.008260926</v>
      </c>
      <c r="C75" s="53">
        <f>C20</f>
        <v>-0.002157857</v>
      </c>
      <c r="D75" s="53">
        <f>D20</f>
        <v>-0.004189731</v>
      </c>
      <c r="E75" s="53">
        <f>E20</f>
        <v>0.004114833</v>
      </c>
      <c r="F75" s="53">
        <f>F20</f>
        <v>-0.002330946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225.62323880035052</v>
      </c>
      <c r="C82">
        <f>C22+(2/0.017)*(C8*C51+C23*C50)</f>
        <v>110.0712287580587</v>
      </c>
      <c r="D82">
        <f>D22+(2/0.017)*(D8*D51+D23*D50)</f>
        <v>-16.81825728541446</v>
      </c>
      <c r="E82">
        <f>E22+(2/0.017)*(E8*E51+E23*E50)</f>
        <v>-116.61151139949428</v>
      </c>
      <c r="F82">
        <f>F22+(2/0.017)*(F8*F51+F23*F50)</f>
        <v>-206.42704214883005</v>
      </c>
    </row>
    <row r="83" spans="1:6" ht="12.75">
      <c r="A83" t="s">
        <v>81</v>
      </c>
      <c r="B83">
        <f>B23+(3/0.017)*(B9*B51+B24*B50)</f>
        <v>-8.089109510123386</v>
      </c>
      <c r="C83">
        <f>C23+(3/0.017)*(C9*C51+C24*C50)</f>
        <v>-0.6379266395534238</v>
      </c>
      <c r="D83">
        <f>D23+(3/0.017)*(D9*D51+D24*D50)</f>
        <v>-2.3116666041107483</v>
      </c>
      <c r="E83">
        <f>E23+(3/0.017)*(E9*E51+E24*E50)</f>
        <v>-1.5827956760005517</v>
      </c>
      <c r="F83">
        <f>F23+(3/0.017)*(F9*F51+F24*F50)</f>
        <v>3.691597676530121</v>
      </c>
    </row>
    <row r="84" spans="1:6" ht="12.75">
      <c r="A84" t="s">
        <v>82</v>
      </c>
      <c r="B84">
        <f>B24+(4/0.017)*(B10*B51+B25*B50)</f>
        <v>-2.332077324599237</v>
      </c>
      <c r="C84">
        <f>C24+(4/0.017)*(C10*C51+C25*C50)</f>
        <v>-2.6681460245359925</v>
      </c>
      <c r="D84">
        <f>D24+(4/0.017)*(D10*D51+D25*D50)</f>
        <v>-1.960207608897433</v>
      </c>
      <c r="E84">
        <f>E24+(4/0.017)*(E10*E51+E25*E50)</f>
        <v>0.8760952174766784</v>
      </c>
      <c r="F84">
        <f>F24+(4/0.017)*(F10*F51+F25*F50)</f>
        <v>-2.8026373103551325</v>
      </c>
    </row>
    <row r="85" spans="1:6" ht="12.75">
      <c r="A85" t="s">
        <v>83</v>
      </c>
      <c r="B85">
        <f>B25+(5/0.017)*(B11*B51+B26*B50)</f>
        <v>-2.1115433415014175</v>
      </c>
      <c r="C85">
        <f>C25+(5/0.017)*(C11*C51+C26*C50)</f>
        <v>-0.1942136755591824</v>
      </c>
      <c r="D85">
        <f>D25+(5/0.017)*(D11*D51+D26*D50)</f>
        <v>-0.008478874854487367</v>
      </c>
      <c r="E85">
        <f>E25+(5/0.017)*(E11*E51+E26*E50)</f>
        <v>0.032311005875135676</v>
      </c>
      <c r="F85">
        <f>F25+(5/0.017)*(F11*F51+F26*F50)</f>
        <v>-0.33912832724360964</v>
      </c>
    </row>
    <row r="86" spans="1:6" ht="12.75">
      <c r="A86" t="s">
        <v>84</v>
      </c>
      <c r="B86">
        <f>B26+(6/0.017)*(B12*B51+B27*B50)</f>
        <v>1.1343517228221547</v>
      </c>
      <c r="C86">
        <f>C26+(6/0.017)*(C12*C51+C27*C50)</f>
        <v>1.3442346390537125</v>
      </c>
      <c r="D86">
        <f>D26+(6/0.017)*(D12*D51+D27*D50)</f>
        <v>0.9397445486189768</v>
      </c>
      <c r="E86">
        <f>E26+(6/0.017)*(E12*E51+E27*E50)</f>
        <v>0.7472886111562574</v>
      </c>
      <c r="F86">
        <f>F26+(6/0.017)*(F12*F51+F27*F50)</f>
        <v>1.6473995190405941</v>
      </c>
    </row>
    <row r="87" spans="1:6" ht="12.75">
      <c r="A87" t="s">
        <v>85</v>
      </c>
      <c r="B87">
        <f>B27+(7/0.017)*(B13*B51+B28*B50)</f>
        <v>0.08756429377693473</v>
      </c>
      <c r="C87">
        <f>C27+(7/0.017)*(C13*C51+C28*C50)</f>
        <v>-0.1000258789928108</v>
      </c>
      <c r="D87">
        <f>D27+(7/0.017)*(D13*D51+D28*D50)</f>
        <v>-0.009829068739574676</v>
      </c>
      <c r="E87">
        <f>E27+(7/0.017)*(E13*E51+E28*E50)</f>
        <v>-0.0072204541133219485</v>
      </c>
      <c r="F87">
        <f>F27+(7/0.017)*(F13*F51+F28*F50)</f>
        <v>0.4016534417835386</v>
      </c>
    </row>
    <row r="88" spans="1:6" ht="12.75">
      <c r="A88" t="s">
        <v>86</v>
      </c>
      <c r="B88">
        <f>B28+(8/0.017)*(B14*B51+B29*B50)</f>
        <v>-0.0051890215175144465</v>
      </c>
      <c r="C88">
        <f>C28+(8/0.017)*(C14*C51+C29*C50)</f>
        <v>-0.2887331894899476</v>
      </c>
      <c r="D88">
        <f>D28+(8/0.017)*(D14*D51+D29*D50)</f>
        <v>-0.14931092617964953</v>
      </c>
      <c r="E88">
        <f>E28+(8/0.017)*(E14*E51+E29*E50)</f>
        <v>0.08151888325472142</v>
      </c>
      <c r="F88">
        <f>F28+(8/0.017)*(F14*F51+F29*F50)</f>
        <v>-0.21353222493668034</v>
      </c>
    </row>
    <row r="89" spans="1:6" ht="12.75">
      <c r="A89" t="s">
        <v>87</v>
      </c>
      <c r="B89">
        <f>B29+(9/0.017)*(B15*B51+B30*B50)</f>
        <v>0.043251136087234354</v>
      </c>
      <c r="C89">
        <f>C29+(9/0.017)*(C15*C51+C30*C50)</f>
        <v>0.04115597894792613</v>
      </c>
      <c r="D89">
        <f>D29+(9/0.017)*(D15*D51+D30*D50)</f>
        <v>0.05293348757544732</v>
      </c>
      <c r="E89">
        <f>E29+(9/0.017)*(E15*E51+E30*E50)</f>
        <v>0.09399194169404546</v>
      </c>
      <c r="F89">
        <f>F29+(9/0.017)*(F15*F51+F30*F50)</f>
        <v>-0.03529242016270838</v>
      </c>
    </row>
    <row r="90" spans="1:6" ht="12.75">
      <c r="A90" t="s">
        <v>88</v>
      </c>
      <c r="B90">
        <f>B30+(10/0.017)*(B16*B51+B31*B50)</f>
        <v>0.07828322812479424</v>
      </c>
      <c r="C90">
        <f>C30+(10/0.017)*(C16*C51+C31*C50)</f>
        <v>0.1615534022205985</v>
      </c>
      <c r="D90">
        <f>D30+(10/0.017)*(D16*D51+D31*D50)</f>
        <v>0.1569207577980333</v>
      </c>
      <c r="E90">
        <f>E30+(10/0.017)*(E16*E51+E31*E50)</f>
        <v>0.10845174523903729</v>
      </c>
      <c r="F90">
        <f>F30+(10/0.017)*(F16*F51+F31*F50)</f>
        <v>0.351279020561436</v>
      </c>
    </row>
    <row r="91" spans="1:6" ht="12.75">
      <c r="A91" t="s">
        <v>89</v>
      </c>
      <c r="B91">
        <f>B31+(11/0.017)*(B17*B51+B32*B50)</f>
        <v>-0.07284181681724572</v>
      </c>
      <c r="C91">
        <f>C31+(11/0.017)*(C17*C51+C32*C50)</f>
        <v>-0.014184470472623957</v>
      </c>
      <c r="D91">
        <f>D31+(11/0.017)*(D17*D51+D32*D50)</f>
        <v>0.01758585178415637</v>
      </c>
      <c r="E91">
        <f>E31+(11/0.017)*(E17*E51+E32*E50)</f>
        <v>-0.016547691379745707</v>
      </c>
      <c r="F91">
        <f>F31+(11/0.017)*(F17*F51+F32*F50)</f>
        <v>0.00736407455996989</v>
      </c>
    </row>
    <row r="92" spans="1:6" ht="12.75">
      <c r="A92" t="s">
        <v>90</v>
      </c>
      <c r="B92">
        <f>B32+(12/0.017)*(B18*B51+B33*B50)</f>
        <v>0.010341010907404235</v>
      </c>
      <c r="C92">
        <f>C32+(12/0.017)*(C18*C51+C33*C50)</f>
        <v>-0.019336593381923783</v>
      </c>
      <c r="D92">
        <f>D32+(12/0.017)*(D18*D51+D33*D50)</f>
        <v>0.0002633920239767111</v>
      </c>
      <c r="E92">
        <f>E32+(12/0.017)*(E18*E51+E33*E50)</f>
        <v>-0.00916908837533524</v>
      </c>
      <c r="F92">
        <f>F32+(12/0.017)*(F18*F51+F33*F50)</f>
        <v>-0.018186137661906673</v>
      </c>
    </row>
    <row r="93" spans="1:6" ht="12.75">
      <c r="A93" t="s">
        <v>91</v>
      </c>
      <c r="B93">
        <f>B33+(13/0.017)*(B19*B51+B34*B50)</f>
        <v>0.05657438815027724</v>
      </c>
      <c r="C93">
        <f>C33+(13/0.017)*(C19*C51+C34*C50)</f>
        <v>0.06296050819366655</v>
      </c>
      <c r="D93">
        <f>D33+(13/0.017)*(D19*D51+D34*D50)</f>
        <v>0.054195084103473734</v>
      </c>
      <c r="E93">
        <f>E33+(13/0.017)*(E19*E51+E34*E50)</f>
        <v>0.05551654574937692</v>
      </c>
      <c r="F93">
        <f>F33+(13/0.017)*(F19*F51+F34*F50)</f>
        <v>0.027153400917277273</v>
      </c>
    </row>
    <row r="94" spans="1:6" ht="12.75">
      <c r="A94" t="s">
        <v>92</v>
      </c>
      <c r="B94">
        <f>B34+(14/0.017)*(B20*B51+B35*B50)</f>
        <v>-0.04155250222739421</v>
      </c>
      <c r="C94">
        <f>C34+(14/0.017)*(C20*C51+C35*C50)</f>
        <v>-0.010120846941746848</v>
      </c>
      <c r="D94">
        <f>D34+(14/0.017)*(D20*D51+D35*D50)</f>
        <v>0.010837209477909662</v>
      </c>
      <c r="E94">
        <f>E34+(14/0.017)*(E20*E51+E35*E50)</f>
        <v>0.012049983014437519</v>
      </c>
      <c r="F94">
        <f>F34+(14/0.017)*(F20*F51+F35*F50)</f>
        <v>-0.005312151736764897</v>
      </c>
    </row>
    <row r="95" spans="1:6" ht="12.75">
      <c r="A95" t="s">
        <v>93</v>
      </c>
      <c r="B95" s="53">
        <f>B35</f>
        <v>-0.004085283</v>
      </c>
      <c r="C95" s="53">
        <f>C35</f>
        <v>-0.002503871</v>
      </c>
      <c r="D95" s="53">
        <f>D35</f>
        <v>0.0002883516</v>
      </c>
      <c r="E95" s="53">
        <f>E35</f>
        <v>-0.002002121</v>
      </c>
      <c r="F95" s="53">
        <f>F35</f>
        <v>0.0001514623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-0.35302575398125013</v>
      </c>
      <c r="C103">
        <f>C63*10000/C62</f>
        <v>-5.2922266861644545</v>
      </c>
      <c r="D103">
        <f>D63*10000/D62</f>
        <v>-3.524082567638049</v>
      </c>
      <c r="E103">
        <f>E63*10000/E62</f>
        <v>-2.743839341799548</v>
      </c>
      <c r="F103">
        <f>F63*10000/F62</f>
        <v>-2.1425679284293055</v>
      </c>
      <c r="G103">
        <f>AVERAGE(C103:E103)</f>
        <v>-3.853382865200684</v>
      </c>
      <c r="H103">
        <f>STDEV(C103:E103)</f>
        <v>1.3057176297771804</v>
      </c>
      <c r="I103">
        <f>(B103*B4+C103*C4+D103*D4+E103*E4+F103*F4)/SUM(B4:F4)</f>
        <v>-3.117453507275715</v>
      </c>
      <c r="K103">
        <f>(LN(H103)+LN(H123))/2-LN(K114*K115^3)</f>
        <v>-3.8328286117128076</v>
      </c>
    </row>
    <row r="104" spans="1:11" ht="12.75">
      <c r="A104" t="s">
        <v>67</v>
      </c>
      <c r="B104">
        <f>B64*10000/B62</f>
        <v>-0.29499004580905347</v>
      </c>
      <c r="C104">
        <f>C64*10000/C62</f>
        <v>-1.05838857173806</v>
      </c>
      <c r="D104">
        <f>D64*10000/D62</f>
        <v>-0.6283875071156546</v>
      </c>
      <c r="E104">
        <f>E64*10000/E62</f>
        <v>-0.1556189491543957</v>
      </c>
      <c r="F104">
        <f>F64*10000/F62</f>
        <v>-1.959106174255839</v>
      </c>
      <c r="G104">
        <f>AVERAGE(C104:E104)</f>
        <v>-0.6141316760027035</v>
      </c>
      <c r="H104">
        <f>STDEV(C104:E104)</f>
        <v>0.4515536174204603</v>
      </c>
      <c r="I104">
        <f>(B104*B4+C104*C4+D104*D4+E104*E4+F104*F4)/SUM(B4:F4)</f>
        <v>-0.7473331602822777</v>
      </c>
      <c r="K104">
        <f>(LN(H104)+LN(H124))/2-LN(K114*K115^4)</f>
        <v>-3.370301573572044</v>
      </c>
    </row>
    <row r="105" spans="1:11" ht="12.75">
      <c r="A105" t="s">
        <v>68</v>
      </c>
      <c r="B105">
        <f>B65*10000/B62</f>
        <v>0.2655264030428803</v>
      </c>
      <c r="C105">
        <f>C65*10000/C62</f>
        <v>1.8413353918033564</v>
      </c>
      <c r="D105">
        <f>D65*10000/D62</f>
        <v>1.3105932170675034</v>
      </c>
      <c r="E105">
        <f>E65*10000/E62</f>
        <v>0.9176831718317129</v>
      </c>
      <c r="F105">
        <f>F65*10000/F62</f>
        <v>-0.11565084952560209</v>
      </c>
      <c r="G105">
        <f>AVERAGE(C105:E105)</f>
        <v>1.356537260234191</v>
      </c>
      <c r="H105">
        <f>STDEV(C105:E105)</f>
        <v>0.46353694263943307</v>
      </c>
      <c r="I105">
        <f>(B105*B4+C105*C4+D105*D4+E105*E4+F105*F4)/SUM(B4:F4)</f>
        <v>1.0019470053508923</v>
      </c>
      <c r="K105">
        <f>(LN(H105)+LN(H125))/2-LN(K114*K115^5)</f>
        <v>-4.137402139207968</v>
      </c>
    </row>
    <row r="106" spans="1:11" ht="12.75">
      <c r="A106" t="s">
        <v>69</v>
      </c>
      <c r="B106">
        <f>B66*10000/B62</f>
        <v>1.2161706294864965</v>
      </c>
      <c r="C106">
        <f>C66*10000/C62</f>
        <v>1.9391468415779978</v>
      </c>
      <c r="D106">
        <f>D66*10000/D62</f>
        <v>3.0280363489565563</v>
      </c>
      <c r="E106">
        <f>E66*10000/E62</f>
        <v>2.4409829962022513</v>
      </c>
      <c r="F106">
        <f>F66*10000/F62</f>
        <v>13.818513072507033</v>
      </c>
      <c r="G106">
        <f>AVERAGE(C106:E106)</f>
        <v>2.4693887289122682</v>
      </c>
      <c r="H106">
        <f>STDEV(C106:E106)</f>
        <v>0.5450002330805677</v>
      </c>
      <c r="I106">
        <f>(B106*B4+C106*C4+D106*D4+E106*E4+F106*F4)/SUM(B4:F4)</f>
        <v>3.8007992728006847</v>
      </c>
      <c r="K106">
        <f>(LN(H106)+LN(H126))/2-LN(K114*K115^6)</f>
        <v>-3.0023423904954774</v>
      </c>
    </row>
    <row r="107" spans="1:11" ht="12.75">
      <c r="A107" t="s">
        <v>70</v>
      </c>
      <c r="B107">
        <f>B67*10000/B62</f>
        <v>-0.050484716621842084</v>
      </c>
      <c r="C107">
        <f>C67*10000/C62</f>
        <v>-0.31754561096366174</v>
      </c>
      <c r="D107">
        <f>D67*10000/D62</f>
        <v>-0.10377495021620237</v>
      </c>
      <c r="E107">
        <f>E67*10000/E62</f>
        <v>-0.38662042260845797</v>
      </c>
      <c r="F107">
        <f>F67*10000/F62</f>
        <v>-0.2552756066774684</v>
      </c>
      <c r="G107">
        <f>AVERAGE(C107:E107)</f>
        <v>-0.269313661262774</v>
      </c>
      <c r="H107">
        <f>STDEV(C107:E107)</f>
        <v>0.14746230380053504</v>
      </c>
      <c r="I107">
        <f>(B107*B4+C107*C4+D107*D4+E107*E4+F107*F4)/SUM(B4:F4)</f>
        <v>-0.23568205179192694</v>
      </c>
      <c r="K107">
        <f>(LN(H107)+LN(H127))/2-LN(K114*K115^7)</f>
        <v>-3.9405951608269048</v>
      </c>
    </row>
    <row r="108" spans="1:9" ht="12.75">
      <c r="A108" t="s">
        <v>71</v>
      </c>
      <c r="B108">
        <f>B68*10000/B62</f>
        <v>-0.04607774293719734</v>
      </c>
      <c r="C108">
        <f>C68*10000/C62</f>
        <v>-0.13559327943474173</v>
      </c>
      <c r="D108">
        <f>D68*10000/D62</f>
        <v>-0.06341895992644261</v>
      </c>
      <c r="E108">
        <f>E68*10000/E62</f>
        <v>-0.20496804336958385</v>
      </c>
      <c r="F108">
        <f>F68*10000/F62</f>
        <v>-0.1834843282068943</v>
      </c>
      <c r="G108">
        <f>AVERAGE(C108:E108)</f>
        <v>-0.1346600942435894</v>
      </c>
      <c r="H108">
        <f>STDEV(C108:E108)</f>
        <v>0.07077915570172531</v>
      </c>
      <c r="I108">
        <f>(B108*B4+C108*C4+D108*D4+E108*E4+F108*F4)/SUM(B4:F4)</f>
        <v>-0.1283082566810474</v>
      </c>
    </row>
    <row r="109" spans="1:9" ht="12.75">
      <c r="A109" t="s">
        <v>72</v>
      </c>
      <c r="B109">
        <f>B69*10000/B62</f>
        <v>-0.15580775407636283</v>
      </c>
      <c r="C109">
        <f>C69*10000/C62</f>
        <v>0.07730663428474299</v>
      </c>
      <c r="D109">
        <f>D69*10000/D62</f>
        <v>0.0807001175594057</v>
      </c>
      <c r="E109">
        <f>E69*10000/E62</f>
        <v>-0.05510925432049154</v>
      </c>
      <c r="F109">
        <f>F69*10000/F62</f>
        <v>-0.07711167025029746</v>
      </c>
      <c r="G109">
        <f>AVERAGE(C109:E109)</f>
        <v>0.03429916584121905</v>
      </c>
      <c r="H109">
        <f>STDEV(C109:E109)</f>
        <v>0.07744855149738818</v>
      </c>
      <c r="I109">
        <f>(B109*B4+C109*C4+D109*D4+E109*E4+F109*F4)/SUM(B4:F4)</f>
        <v>-0.008149857500337178</v>
      </c>
    </row>
    <row r="110" spans="1:11" ht="12.75">
      <c r="A110" t="s">
        <v>73</v>
      </c>
      <c r="B110">
        <f>B70*10000/B62</f>
        <v>-0.25470059886761015</v>
      </c>
      <c r="C110">
        <f>C70*10000/C62</f>
        <v>-0.16975395774325427</v>
      </c>
      <c r="D110">
        <f>D70*10000/D62</f>
        <v>-0.13729736933884068</v>
      </c>
      <c r="E110">
        <f>E70*10000/E62</f>
        <v>-0.17233200445449975</v>
      </c>
      <c r="F110">
        <f>F70*10000/F62</f>
        <v>-0.3204060881117713</v>
      </c>
      <c r="G110">
        <f>AVERAGE(C110:E110)</f>
        <v>-0.15979444384553157</v>
      </c>
      <c r="H110">
        <f>STDEV(C110:E110)</f>
        <v>0.019525633209477294</v>
      </c>
      <c r="I110">
        <f>(B110*B4+C110*C4+D110*D4+E110*E4+F110*F4)/SUM(B4:F4)</f>
        <v>-0.1950007377332229</v>
      </c>
      <c r="K110">
        <f>EXP(AVERAGE(K103:K107))</f>
        <v>0.02581772583326108</v>
      </c>
    </row>
    <row r="111" spans="1:9" ht="12.75">
      <c r="A111" t="s">
        <v>74</v>
      </c>
      <c r="B111">
        <f>B71*10000/B62</f>
        <v>0.0043541110254042325</v>
      </c>
      <c r="C111">
        <f>C71*10000/C62</f>
        <v>-0.00202972980311028</v>
      </c>
      <c r="D111">
        <f>D71*10000/D62</f>
        <v>-0.01118221235003367</v>
      </c>
      <c r="E111">
        <f>E71*10000/E62</f>
        <v>0.010350806651453824</v>
      </c>
      <c r="F111">
        <f>F71*10000/F62</f>
        <v>-0.033075671390012815</v>
      </c>
      <c r="G111">
        <f>AVERAGE(C111:E111)</f>
        <v>-0.0009537118338967093</v>
      </c>
      <c r="H111">
        <f>STDEV(C111:E111)</f>
        <v>0.010806761209176329</v>
      </c>
      <c r="I111">
        <f>(B111*B4+C111*C4+D111*D4+E111*E4+F111*F4)/SUM(B4:F4)</f>
        <v>-0.004467358716326648</v>
      </c>
    </row>
    <row r="112" spans="1:9" ht="12.75">
      <c r="A112" t="s">
        <v>75</v>
      </c>
      <c r="B112">
        <f>B72*10000/B62</f>
        <v>-0.03702601713905314</v>
      </c>
      <c r="C112">
        <f>C72*10000/C62</f>
        <v>0.003499063858957217</v>
      </c>
      <c r="D112">
        <f>D72*10000/D62</f>
        <v>-0.001119294835772933</v>
      </c>
      <c r="E112">
        <f>E72*10000/E62</f>
        <v>0.0016896112185078068</v>
      </c>
      <c r="F112">
        <f>F72*10000/F62</f>
        <v>-0.033800812778584564</v>
      </c>
      <c r="G112">
        <f>AVERAGE(C112:E112)</f>
        <v>0.0013564600805640304</v>
      </c>
      <c r="H112">
        <f>STDEV(C112:E112)</f>
        <v>0.002327133756111221</v>
      </c>
      <c r="I112">
        <f>(B112*B4+C112*C4+D112*D4+E112*E4+F112*F4)/SUM(B4:F4)</f>
        <v>-0.008905384921482545</v>
      </c>
    </row>
    <row r="113" spans="1:9" ht="12.75">
      <c r="A113" t="s">
        <v>76</v>
      </c>
      <c r="B113">
        <f>B73*10000/B62</f>
        <v>0.016587183926553804</v>
      </c>
      <c r="C113">
        <f>C73*10000/C62</f>
        <v>0.012233993333248405</v>
      </c>
      <c r="D113">
        <f>D73*10000/D62</f>
        <v>0.024002320475823492</v>
      </c>
      <c r="E113">
        <f>E73*10000/E62</f>
        <v>0.025683074851210647</v>
      </c>
      <c r="F113">
        <f>F73*10000/F62</f>
        <v>0.007218850853904886</v>
      </c>
      <c r="G113">
        <f>AVERAGE(C113:E113)</f>
        <v>0.02063979622009418</v>
      </c>
      <c r="H113">
        <f>STDEV(C113:E113)</f>
        <v>0.0073279857701127075</v>
      </c>
      <c r="I113">
        <f>(B113*B4+C113*C4+D113*D4+E113*E4+F113*F4)/SUM(B4:F4)</f>
        <v>0.018258134882628084</v>
      </c>
    </row>
    <row r="114" spans="1:11" ht="12.75">
      <c r="A114" t="s">
        <v>77</v>
      </c>
      <c r="B114">
        <f>B74*10000/B62</f>
        <v>-0.21190328714915355</v>
      </c>
      <c r="C114">
        <f>C74*10000/C62</f>
        <v>-0.1969068630350894</v>
      </c>
      <c r="D114">
        <f>D74*10000/D62</f>
        <v>-0.1983029514468586</v>
      </c>
      <c r="E114">
        <f>E74*10000/E62</f>
        <v>-0.18655395243416265</v>
      </c>
      <c r="F114">
        <f>F74*10000/F62</f>
        <v>-0.15021807121735892</v>
      </c>
      <c r="G114">
        <f>AVERAGE(C114:E114)</f>
        <v>-0.19392125563870355</v>
      </c>
      <c r="H114">
        <f>STDEV(C114:E114)</f>
        <v>0.006418343485207534</v>
      </c>
      <c r="I114">
        <f>(B114*B4+C114*C4+D114*D4+E114*E4+F114*F4)/SUM(B4:F4)</f>
        <v>-0.19070513553834667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0.008260607072004825</v>
      </c>
      <c r="C115">
        <f>C75*10000/C62</f>
        <v>-0.002157850078111628</v>
      </c>
      <c r="D115">
        <f>D75*10000/D62</f>
        <v>-0.0041897567521086004</v>
      </c>
      <c r="E115">
        <f>E75*10000/E62</f>
        <v>0.004114847129359747</v>
      </c>
      <c r="F115">
        <f>F75*10000/F62</f>
        <v>-0.0023309633540989044</v>
      </c>
      <c r="G115">
        <f>AVERAGE(C115:E115)</f>
        <v>-0.0007442532336201603</v>
      </c>
      <c r="H115">
        <f>STDEV(C115:E115)</f>
        <v>0.004329007211369827</v>
      </c>
      <c r="I115">
        <f>(B115*B4+C115*C4+D115*D4+E115*E4+F115*F4)/SUM(B4:F4)</f>
        <v>0.00035125674402048713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225.6145282069842</v>
      </c>
      <c r="C122">
        <f>C82*10000/C62</f>
        <v>110.07087567592285</v>
      </c>
      <c r="D122">
        <f>D82*10000/D62</f>
        <v>-16.818360658539866</v>
      </c>
      <c r="E122">
        <f>E82*10000/E62</f>
        <v>-116.6119118157433</v>
      </c>
      <c r="F122">
        <f>F82*10000/F62</f>
        <v>-206.42857901639624</v>
      </c>
      <c r="G122">
        <f>AVERAGE(C122:E122)</f>
        <v>-7.786465599453436</v>
      </c>
      <c r="H122">
        <f>STDEV(C122:E122)</f>
        <v>113.61097166434557</v>
      </c>
      <c r="I122">
        <f>(B122*B4+C122*C4+D122*D4+E122*E4+F122*F4)/SUM(B4:F4)</f>
        <v>-0.3395168535197074</v>
      </c>
    </row>
    <row r="123" spans="1:9" ht="12.75">
      <c r="A123" t="s">
        <v>81</v>
      </c>
      <c r="B123">
        <f>B83*10000/B62</f>
        <v>-8.08879721541468</v>
      </c>
      <c r="C123">
        <f>C83*10000/C62</f>
        <v>-0.6379245932375703</v>
      </c>
      <c r="D123">
        <f>D83*10000/D62</f>
        <v>-2.3116808127292576</v>
      </c>
      <c r="E123">
        <f>E83*10000/E62</f>
        <v>-1.5828011109451807</v>
      </c>
      <c r="F123">
        <f>F83*10000/F62</f>
        <v>3.691625160800968</v>
      </c>
      <c r="G123">
        <f>AVERAGE(C123:E123)</f>
        <v>-1.510802172304003</v>
      </c>
      <c r="H123">
        <f>STDEV(C123:E123)</f>
        <v>0.8391977454365972</v>
      </c>
      <c r="I123">
        <f>(B123*B4+C123*C4+D123*D4+E123*E4+F123*F4)/SUM(B4:F4)</f>
        <v>-1.7718760170117702</v>
      </c>
    </row>
    <row r="124" spans="1:9" ht="12.75">
      <c r="A124" t="s">
        <v>82</v>
      </c>
      <c r="B124">
        <f>B84*10000/B62</f>
        <v>-2.331987290534566</v>
      </c>
      <c r="C124">
        <f>C84*10000/C62</f>
        <v>-2.6681374657626624</v>
      </c>
      <c r="D124">
        <f>D84*10000/D62</f>
        <v>-1.960219657279351</v>
      </c>
      <c r="E124">
        <f>E84*10000/E62</f>
        <v>0.8760982257796887</v>
      </c>
      <c r="F124">
        <f>F84*10000/F62</f>
        <v>-2.8026581762375153</v>
      </c>
      <c r="G124">
        <f>AVERAGE(C124:E124)</f>
        <v>-1.2507529657541083</v>
      </c>
      <c r="H124">
        <f>STDEV(C124:E124)</f>
        <v>1.875608940874537</v>
      </c>
      <c r="I124">
        <f>(B124*B4+C124*C4+D124*D4+E124*E4+F124*F4)/SUM(B4:F4)</f>
        <v>-1.615286254429004</v>
      </c>
    </row>
    <row r="125" spans="1:9" ht="12.75">
      <c r="A125" t="s">
        <v>83</v>
      </c>
      <c r="B125">
        <f>B85*10000/B62</f>
        <v>-2.111461821550188</v>
      </c>
      <c r="C125">
        <f>C85*10000/C62</f>
        <v>-0.19421305256823232</v>
      </c>
      <c r="D125">
        <f>D85*10000/D62</f>
        <v>-0.008478926969743944</v>
      </c>
      <c r="E125">
        <f>E85*10000/E62</f>
        <v>0.0323111168234599</v>
      </c>
      <c r="F125">
        <f>F85*10000/F62</f>
        <v>-0.33913085208396726</v>
      </c>
      <c r="G125">
        <f>AVERAGE(C125:E125)</f>
        <v>-0.05679362090483878</v>
      </c>
      <c r="H125">
        <f>STDEV(C125:E125)</f>
        <v>0.12074366263775684</v>
      </c>
      <c r="I125">
        <f>(B125*B4+C125*C4+D125*D4+E125*E4+F125*F4)/SUM(B4:F4)</f>
        <v>-0.392876091135313</v>
      </c>
    </row>
    <row r="126" spans="1:9" ht="12.75">
      <c r="A126" t="s">
        <v>84</v>
      </c>
      <c r="B126">
        <f>B86*10000/B62</f>
        <v>1.1343079291214506</v>
      </c>
      <c r="C126">
        <f>C86*10000/C62</f>
        <v>1.3442303270709828</v>
      </c>
      <c r="D126">
        <f>D86*10000/D62</f>
        <v>0.9397503247424731</v>
      </c>
      <c r="E126">
        <f>E86*10000/E62</f>
        <v>0.7472911771679575</v>
      </c>
      <c r="F126">
        <f>F86*10000/F62</f>
        <v>1.6474117840755578</v>
      </c>
      <c r="G126">
        <f>AVERAGE(C126:E126)</f>
        <v>1.0104239429938044</v>
      </c>
      <c r="H126">
        <f>STDEV(C126:E126)</f>
        <v>0.30468041848679417</v>
      </c>
      <c r="I126">
        <f>(B126*B4+C126*C4+D126*D4+E126*E4+F126*F4)/SUM(B4:F4)</f>
        <v>1.113495912757948</v>
      </c>
    </row>
    <row r="127" spans="1:9" ht="12.75">
      <c r="A127" t="s">
        <v>85</v>
      </c>
      <c r="B127">
        <f>B87*10000/B62</f>
        <v>0.0875609131989386</v>
      </c>
      <c r="C127">
        <f>C87*10000/C62</f>
        <v>-0.10002555813375077</v>
      </c>
      <c r="D127">
        <f>D87*10000/D62</f>
        <v>-0.009829129153774445</v>
      </c>
      <c r="E127">
        <f>E87*10000/E62</f>
        <v>-0.007220478906647389</v>
      </c>
      <c r="F127">
        <f>F87*10000/F62</f>
        <v>0.40165643212889796</v>
      </c>
      <c r="G127">
        <f>AVERAGE(C127:E127)</f>
        <v>-0.039025055398057534</v>
      </c>
      <c r="H127">
        <f>STDEV(C127:E127)</f>
        <v>0.052844084480038515</v>
      </c>
      <c r="I127">
        <f>(B127*B4+C127*C4+D127*D4+E127*E4+F127*F4)/SUM(B4:F4)</f>
        <v>0.03810666228973295</v>
      </c>
    </row>
    <row r="128" spans="1:9" ht="12.75">
      <c r="A128" t="s">
        <v>86</v>
      </c>
      <c r="B128">
        <f>B88*10000/B62</f>
        <v>-0.0051888211859499826</v>
      </c>
      <c r="C128">
        <f>C88*10000/C62</f>
        <v>-0.28873226330303764</v>
      </c>
      <c r="D128">
        <f>D88*10000/D62</f>
        <v>-0.14931184391665606</v>
      </c>
      <c r="E128">
        <f>E88*10000/E62</f>
        <v>0.08151916317121564</v>
      </c>
      <c r="F128">
        <f>F88*10000/F62</f>
        <v>-0.21353381470296015</v>
      </c>
      <c r="G128">
        <f>AVERAGE(C128:E128)</f>
        <v>-0.11884164801615933</v>
      </c>
      <c r="H128">
        <f>STDEV(C128:E128)</f>
        <v>0.18699693668671644</v>
      </c>
      <c r="I128">
        <f>(B128*B4+C128*C4+D128*D4+E128*E4+F128*F4)/SUM(B4:F4)</f>
        <v>-0.11503135247516619</v>
      </c>
    </row>
    <row r="129" spans="1:9" ht="12.75">
      <c r="A129" t="s">
        <v>87</v>
      </c>
      <c r="B129">
        <f>B89*10000/B62</f>
        <v>0.04324946629886906</v>
      </c>
      <c r="C129">
        <f>C89*10000/C62</f>
        <v>0.041155846929403994</v>
      </c>
      <c r="D129">
        <f>D89*10000/D62</f>
        <v>0.05293381293020653</v>
      </c>
      <c r="E129">
        <f>E89*10000/E62</f>
        <v>0.09399226444006152</v>
      </c>
      <c r="F129">
        <f>F89*10000/F62</f>
        <v>-0.0352926829178945</v>
      </c>
      <c r="G129">
        <f>AVERAGE(C129:E129)</f>
        <v>0.06269397476655734</v>
      </c>
      <c r="H129">
        <f>STDEV(C129:E129)</f>
        <v>0.027737471462697352</v>
      </c>
      <c r="I129">
        <f>(B129*B4+C129*C4+D129*D4+E129*E4+F129*F4)/SUM(B4:F4)</f>
        <v>0.04679376653119119</v>
      </c>
    </row>
    <row r="130" spans="1:9" ht="12.75">
      <c r="A130" t="s">
        <v>88</v>
      </c>
      <c r="B130">
        <f>B90*10000/B62</f>
        <v>0.07828020585913037</v>
      </c>
      <c r="C130">
        <f>C90*10000/C62</f>
        <v>0.161552883995982</v>
      </c>
      <c r="D130">
        <f>D90*10000/D62</f>
        <v>0.1569217223087373</v>
      </c>
      <c r="E130">
        <f>E90*10000/E62</f>
        <v>0.10845211763658627</v>
      </c>
      <c r="F130">
        <f>F90*10000/F62</f>
        <v>0.3512816358647789</v>
      </c>
      <c r="G130">
        <f>AVERAGE(C130:E130)</f>
        <v>0.1423089079804352</v>
      </c>
      <c r="H130">
        <f>STDEV(C130:E130)</f>
        <v>0.029412133617503087</v>
      </c>
      <c r="I130">
        <f>(B130*B4+C130*C4+D130*D4+E130*E4+F130*F4)/SUM(B4:F4)</f>
        <v>0.16088834655594597</v>
      </c>
    </row>
    <row r="131" spans="1:9" ht="12.75">
      <c r="A131" t="s">
        <v>89</v>
      </c>
      <c r="B131">
        <f>B91*10000/B62</f>
        <v>-0.0728390046271108</v>
      </c>
      <c r="C131">
        <f>C91*10000/C62</f>
        <v>-0.014184424972240369</v>
      </c>
      <c r="D131">
        <f>D91*10000/D62</f>
        <v>0.01758595987528799</v>
      </c>
      <c r="E131">
        <f>E91*10000/E62</f>
        <v>-0.01654774820058983</v>
      </c>
      <c r="F131">
        <f>F91*10000/F62</f>
        <v>0.00736412938615559</v>
      </c>
      <c r="G131">
        <f>AVERAGE(C131:E131)</f>
        <v>-0.004382071099180737</v>
      </c>
      <c r="H131">
        <f>STDEV(C131:E131)</f>
        <v>0.019061534902568237</v>
      </c>
      <c r="I131">
        <f>(B131*B4+C131*C4+D131*D4+E131*E4+F131*F4)/SUM(B4:F4)</f>
        <v>-0.012760464092620334</v>
      </c>
    </row>
    <row r="132" spans="1:9" ht="12.75">
      <c r="A132" t="s">
        <v>90</v>
      </c>
      <c r="B132">
        <f>B92*10000/B62</f>
        <v>0.010340611673967598</v>
      </c>
      <c r="C132">
        <f>C92*10000/C62</f>
        <v>-0.01933653135476402</v>
      </c>
      <c r="D132">
        <f>D92*10000/D62</f>
        <v>0.0002633936429111978</v>
      </c>
      <c r="E132">
        <f>E92*10000/E62</f>
        <v>-0.00916911985980817</v>
      </c>
      <c r="F132">
        <f>F92*10000/F62</f>
        <v>-0.018186273059308273</v>
      </c>
      <c r="G132">
        <f>AVERAGE(C132:E132)</f>
        <v>-0.009414085857220332</v>
      </c>
      <c r="H132">
        <f>STDEV(C132:E132)</f>
        <v>0.00980225847616454</v>
      </c>
      <c r="I132">
        <f>(B132*B4+C132*C4+D132*D4+E132*E4+F132*F4)/SUM(B4:F4)</f>
        <v>-0.007719084199705073</v>
      </c>
    </row>
    <row r="133" spans="1:9" ht="12.75">
      <c r="A133" t="s">
        <v>91</v>
      </c>
      <c r="B133">
        <f>B93*10000/B62</f>
        <v>0.056572203993659566</v>
      </c>
      <c r="C133">
        <f>C93*10000/C62</f>
        <v>0.06296030623143757</v>
      </c>
      <c r="D133">
        <f>D93*10000/D62</f>
        <v>0.054195417212614005</v>
      </c>
      <c r="E133">
        <f>E93*10000/E62</f>
        <v>0.05551673638001656</v>
      </c>
      <c r="F133">
        <f>F93*10000/F62</f>
        <v>0.027153603076746045</v>
      </c>
      <c r="G133">
        <f>AVERAGE(C133:E133)</f>
        <v>0.057557486608022713</v>
      </c>
      <c r="H133">
        <f>STDEV(C133:E133)</f>
        <v>0.004725390565646711</v>
      </c>
      <c r="I133">
        <f>(B133*B4+C133*C4+D133*D4+E133*E4+F133*F4)/SUM(B4:F4)</f>
        <v>0.05336159241283094</v>
      </c>
    </row>
    <row r="134" spans="1:9" ht="12.75">
      <c r="A134" t="s">
        <v>92</v>
      </c>
      <c r="B134">
        <f>B94*10000/B62</f>
        <v>-0.04155089801786251</v>
      </c>
      <c r="C134">
        <f>C94*10000/C62</f>
        <v>-0.010120814476494164</v>
      </c>
      <c r="D134">
        <f>D94*10000/D62</f>
        <v>0.010837276088628917</v>
      </c>
      <c r="E134">
        <f>E94*10000/E62</f>
        <v>0.012050024391218777</v>
      </c>
      <c r="F134">
        <f>F94*10000/F62</f>
        <v>-0.005312191286203895</v>
      </c>
      <c r="G134">
        <f>AVERAGE(C134:E134)</f>
        <v>0.004255495334451177</v>
      </c>
      <c r="H134">
        <f>STDEV(C134:E134)</f>
        <v>0.012465007117790632</v>
      </c>
      <c r="I134">
        <f>(B134*B4+C134*C4+D134*D4+E134*E4+F134*F4)/SUM(B4:F4)</f>
        <v>-0.0036779666559891965</v>
      </c>
    </row>
    <row r="135" spans="1:9" ht="12.75">
      <c r="A135" t="s">
        <v>93</v>
      </c>
      <c r="B135">
        <f>B95*10000/B62</f>
        <v>-0.00408512528025806</v>
      </c>
      <c r="C135">
        <f>C95*10000/C62</f>
        <v>-0.0025038629681815986</v>
      </c>
      <c r="D135">
        <f>D95*10000/D62</f>
        <v>0.00028835337234808583</v>
      </c>
      <c r="E135">
        <f>E95*10000/E62</f>
        <v>-0.0020021278748082526</v>
      </c>
      <c r="F135">
        <f>F95*10000/F62</f>
        <v>0.00015146342765020486</v>
      </c>
      <c r="G135">
        <f>AVERAGE(C135:E135)</f>
        <v>-0.0014058791568805882</v>
      </c>
      <c r="H135">
        <f>STDEV(C135:E135)</f>
        <v>0.0014885403667025741</v>
      </c>
      <c r="I135">
        <f>(B135*B4+C135*C4+D135*D4+E135*E4+F135*F4)/SUM(B4:F4)</f>
        <v>-0.0015876773506908134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2004-06-08T13:53:19Z</cp:lastPrinted>
  <dcterms:created xsi:type="dcterms:W3CDTF">2004-06-08T13:53:19Z</dcterms:created>
  <dcterms:modified xsi:type="dcterms:W3CDTF">2004-06-08T15:27:56Z</dcterms:modified>
  <cp:category/>
  <cp:version/>
  <cp:contentType/>
  <cp:contentStatus/>
</cp:coreProperties>
</file>