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<sst xmlns="http://schemas.openxmlformats.org/spreadsheetml/2006/main" count="204" uniqueCount="98">
  <si>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02/11/2004       15:09:54</t>
  </si>
  <si>
    <t>LISSNER</t>
  </si>
  <si>
    <t>HCMQAP262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</si>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</sst>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920707"/>
        <c:axId val="4177500"/>
      </c:lineChart>
      <c:catAx>
        <c:axId val="7920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7500"/>
        <c:crosses val="autoZero"/>
        <c:auto val="1"/>
        <c:lblOffset val="100"/>
        <c:noMultiLvlLbl val="0"/>
      </c:catAx>
      <c:valAx>
        <c:axId val="417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07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-0.002265</v>
      </c>
      <c r="C4" s="13">
        <v>-0.00377</v>
      </c>
      <c r="D4" s="13">
        <v>-0.003767</v>
      </c>
      <c r="E4" s="13">
        <v>-0.003765</v>
      </c>
      <c r="F4" s="24">
        <v>-0.002091</v>
      </c>
      <c r="G4" s="34">
        <v>-0.01174</v>
      </c>
    </row>
    <row r="5" spans="1:7" ht="12.75" thickBot="1">
      <c r="A5" s="44" t="s">
        <v>13</v>
      </c>
      <c r="B5" s="45">
        <v>12.867758</v>
      </c>
      <c r="C5" s="46">
        <v>7.987434</v>
      </c>
      <c r="D5" s="46">
        <v>-0.633374</v>
      </c>
      <c r="E5" s="46">
        <v>-7.924836</v>
      </c>
      <c r="F5" s="47">
        <v>-13.105581</v>
      </c>
      <c r="G5" s="48">
        <v>6.630177</v>
      </c>
    </row>
    <row r="6" spans="1:7" ht="12.75" thickTop="1">
      <c r="A6" s="6" t="s">
        <v>14</v>
      </c>
      <c r="B6" s="39">
        <v>-219.8202</v>
      </c>
      <c r="C6" s="40">
        <v>71.29884</v>
      </c>
      <c r="D6" s="40">
        <v>48.07545</v>
      </c>
      <c r="E6" s="40">
        <v>120.1351</v>
      </c>
      <c r="F6" s="41">
        <v>-193.4065</v>
      </c>
      <c r="G6" s="42">
        <v>0.01657749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-6.439083</v>
      </c>
      <c r="C8" s="14">
        <v>-1.876912</v>
      </c>
      <c r="D8" s="14">
        <v>-3.799946</v>
      </c>
      <c r="E8" s="14">
        <v>-1.877607</v>
      </c>
      <c r="F8" s="25">
        <v>-3.098654</v>
      </c>
      <c r="G8" s="35">
        <v>-3.162799</v>
      </c>
    </row>
    <row r="9" spans="1:7" ht="12">
      <c r="A9" s="20" t="s">
        <v>17</v>
      </c>
      <c r="B9" s="29">
        <v>0.2774177</v>
      </c>
      <c r="C9" s="14">
        <v>1.13765</v>
      </c>
      <c r="D9" s="14">
        <v>0.8773784</v>
      </c>
      <c r="E9" s="14">
        <v>0.6658592</v>
      </c>
      <c r="F9" s="25">
        <v>-0.8459967</v>
      </c>
      <c r="G9" s="35">
        <v>0.5723026</v>
      </c>
    </row>
    <row r="10" spans="1:7" ht="12">
      <c r="A10" s="20" t="s">
        <v>18</v>
      </c>
      <c r="B10" s="29">
        <v>1.996383</v>
      </c>
      <c r="C10" s="14">
        <v>0.9135621</v>
      </c>
      <c r="D10" s="14">
        <v>1.108363</v>
      </c>
      <c r="E10" s="14">
        <v>0.3505942</v>
      </c>
      <c r="F10" s="25">
        <v>-1.019894</v>
      </c>
      <c r="G10" s="35">
        <v>0.723502</v>
      </c>
    </row>
    <row r="11" spans="1:7" ht="12">
      <c r="A11" s="21" t="s">
        <v>19</v>
      </c>
      <c r="B11" s="31">
        <v>0.4846277</v>
      </c>
      <c r="C11" s="16">
        <v>0.4218106</v>
      </c>
      <c r="D11" s="16">
        <v>0.6817007</v>
      </c>
      <c r="E11" s="16">
        <v>0.7518765</v>
      </c>
      <c r="F11" s="27">
        <v>13.78622</v>
      </c>
      <c r="G11" s="37">
        <v>2.356942</v>
      </c>
    </row>
    <row r="12" spans="1:7" ht="12">
      <c r="A12" s="20" t="s">
        <v>20</v>
      </c>
      <c r="B12" s="29">
        <v>-0.3503691</v>
      </c>
      <c r="C12" s="14">
        <v>-0.3687054</v>
      </c>
      <c r="D12" s="14">
        <v>-0.05225353</v>
      </c>
      <c r="E12" s="14">
        <v>-0.1541674</v>
      </c>
      <c r="F12" s="25">
        <v>-0.07134119</v>
      </c>
      <c r="G12" s="35">
        <v>-0.1986272</v>
      </c>
    </row>
    <row r="13" spans="1:7" ht="12">
      <c r="A13" s="20" t="s">
        <v>21</v>
      </c>
      <c r="B13" s="29">
        <v>0.03301435</v>
      </c>
      <c r="C13" s="14">
        <v>0.0608633</v>
      </c>
      <c r="D13" s="14">
        <v>0.07822708</v>
      </c>
      <c r="E13" s="14">
        <v>0.128424</v>
      </c>
      <c r="F13" s="25">
        <v>-0.05705895</v>
      </c>
      <c r="G13" s="35">
        <v>0.06148044</v>
      </c>
    </row>
    <row r="14" spans="1:7" ht="12">
      <c r="A14" s="20" t="s">
        <v>22</v>
      </c>
      <c r="B14" s="29">
        <v>0.1732052</v>
      </c>
      <c r="C14" s="14">
        <v>0.1011031</v>
      </c>
      <c r="D14" s="14">
        <v>0.1247802</v>
      </c>
      <c r="E14" s="14">
        <v>-0.00159249</v>
      </c>
      <c r="F14" s="25">
        <v>0.2141476</v>
      </c>
      <c r="G14" s="35">
        <v>0.1076189</v>
      </c>
    </row>
    <row r="15" spans="1:7" ht="12">
      <c r="A15" s="21" t="s">
        <v>23</v>
      </c>
      <c r="B15" s="31">
        <v>-0.06291067</v>
      </c>
      <c r="C15" s="16">
        <v>0.08407599</v>
      </c>
      <c r="D15" s="16">
        <v>0.07429573</v>
      </c>
      <c r="E15" s="16">
        <v>0.01764074</v>
      </c>
      <c r="F15" s="27">
        <v>-0.3557648</v>
      </c>
      <c r="G15" s="37">
        <v>-0.01427497</v>
      </c>
    </row>
    <row r="16" spans="1:7" ht="12">
      <c r="A16" s="20" t="s">
        <v>24</v>
      </c>
      <c r="B16" s="29">
        <v>-0.00911317</v>
      </c>
      <c r="C16" s="14">
        <v>-0.007780754</v>
      </c>
      <c r="D16" s="14">
        <v>-0.005974252</v>
      </c>
      <c r="E16" s="14">
        <v>-0.007632316</v>
      </c>
      <c r="F16" s="25">
        <v>-0.01294309</v>
      </c>
      <c r="G16" s="35">
        <v>-0.008185363</v>
      </c>
    </row>
    <row r="17" spans="1:7" ht="12">
      <c r="A17" s="20" t="s">
        <v>25</v>
      </c>
      <c r="B17" s="29">
        <v>-0.07155041</v>
      </c>
      <c r="C17" s="14">
        <v>-0.05698178</v>
      </c>
      <c r="D17" s="14">
        <v>-0.05336081</v>
      </c>
      <c r="E17" s="14">
        <v>-0.05312058</v>
      </c>
      <c r="F17" s="25">
        <v>-0.05505805</v>
      </c>
      <c r="G17" s="35">
        <v>-0.05704166</v>
      </c>
    </row>
    <row r="18" spans="1:7" ht="12">
      <c r="A18" s="20" t="s">
        <v>26</v>
      </c>
      <c r="B18" s="29">
        <v>0.06192176</v>
      </c>
      <c r="C18" s="14">
        <v>0.008255364</v>
      </c>
      <c r="D18" s="14">
        <v>0.01805542</v>
      </c>
      <c r="E18" s="14">
        <v>0.01336299</v>
      </c>
      <c r="F18" s="25">
        <v>0.05750448</v>
      </c>
      <c r="G18" s="35">
        <v>0.02614109</v>
      </c>
    </row>
    <row r="19" spans="1:7" ht="12">
      <c r="A19" s="21" t="s">
        <v>27</v>
      </c>
      <c r="B19" s="31">
        <v>-0.2201087</v>
      </c>
      <c r="C19" s="16">
        <v>-0.2067818</v>
      </c>
      <c r="D19" s="16">
        <v>-0.21264</v>
      </c>
      <c r="E19" s="16">
        <v>-0.2047728</v>
      </c>
      <c r="F19" s="27">
        <v>-0.1519963</v>
      </c>
      <c r="G19" s="37">
        <v>-0.2023206</v>
      </c>
    </row>
    <row r="20" spans="1:7" ht="12.75" thickBot="1">
      <c r="A20" s="44" t="s">
        <v>28</v>
      </c>
      <c r="B20" s="45">
        <v>-0.0001735037</v>
      </c>
      <c r="C20" s="46">
        <v>0.0004545367</v>
      </c>
      <c r="D20" s="46">
        <v>-0.001908957</v>
      </c>
      <c r="E20" s="46">
        <v>-0.0006606351</v>
      </c>
      <c r="F20" s="47">
        <v>-0.003210743</v>
      </c>
      <c r="G20" s="48">
        <v>-0.0009619099</v>
      </c>
    </row>
    <row r="21" spans="1:7" ht="12.75" thickTop="1">
      <c r="A21" s="6" t="s">
        <v>29</v>
      </c>
      <c r="B21" s="39">
        <v>-95.6898</v>
      </c>
      <c r="C21" s="40">
        <v>22.78324</v>
      </c>
      <c r="D21" s="40">
        <v>-12.5484</v>
      </c>
      <c r="E21" s="40">
        <v>53.94176</v>
      </c>
      <c r="F21" s="41">
        <v>-11.98359</v>
      </c>
      <c r="G21" s="43">
        <v>0.0007226174</v>
      </c>
    </row>
    <row r="22" spans="1:7" ht="12">
      <c r="A22" s="20" t="s">
        <v>30</v>
      </c>
      <c r="B22" s="29">
        <v>257.412</v>
      </c>
      <c r="C22" s="14">
        <v>159.7623</v>
      </c>
      <c r="D22" s="14">
        <v>-12.66749</v>
      </c>
      <c r="E22" s="14">
        <v>-158.51</v>
      </c>
      <c r="F22" s="25">
        <v>-262.1717</v>
      </c>
      <c r="G22" s="36">
        <v>0</v>
      </c>
    </row>
    <row r="23" spans="1:7" ht="12">
      <c r="A23" s="20" t="s">
        <v>31</v>
      </c>
      <c r="B23" s="29">
        <v>1.453697</v>
      </c>
      <c r="C23" s="14">
        <v>0.2877194</v>
      </c>
      <c r="D23" s="14">
        <v>1.481058</v>
      </c>
      <c r="E23" s="14">
        <v>1.729882</v>
      </c>
      <c r="F23" s="25">
        <v>6.529763</v>
      </c>
      <c r="G23" s="35">
        <v>1.923427</v>
      </c>
    </row>
    <row r="24" spans="1:7" ht="12">
      <c r="A24" s="20" t="s">
        <v>32</v>
      </c>
      <c r="B24" s="29">
        <v>1.57273</v>
      </c>
      <c r="C24" s="14">
        <v>1.327953</v>
      </c>
      <c r="D24" s="14">
        <v>1.364623</v>
      </c>
      <c r="E24" s="14">
        <v>-2.026134</v>
      </c>
      <c r="F24" s="25">
        <v>-0.4270941</v>
      </c>
      <c r="G24" s="35">
        <v>0.3313017</v>
      </c>
    </row>
    <row r="25" spans="1:7" ht="12">
      <c r="A25" s="20" t="s">
        <v>33</v>
      </c>
      <c r="B25" s="29">
        <v>-0.3020163</v>
      </c>
      <c r="C25" s="14">
        <v>-0.1651102</v>
      </c>
      <c r="D25" s="14">
        <v>0.6029369</v>
      </c>
      <c r="E25" s="14">
        <v>0.4863275</v>
      </c>
      <c r="F25" s="25">
        <v>-0.9183715</v>
      </c>
      <c r="G25" s="35">
        <v>0.05608927</v>
      </c>
    </row>
    <row r="26" spans="1:7" ht="12">
      <c r="A26" s="21" t="s">
        <v>34</v>
      </c>
      <c r="B26" s="31">
        <v>0.9610212</v>
      </c>
      <c r="C26" s="16">
        <v>0.8108161</v>
      </c>
      <c r="D26" s="16">
        <v>0.100166</v>
      </c>
      <c r="E26" s="16">
        <v>0.4930568</v>
      </c>
      <c r="F26" s="27">
        <v>1.349179</v>
      </c>
      <c r="G26" s="37">
        <v>0.657332</v>
      </c>
    </row>
    <row r="27" spans="1:7" ht="12">
      <c r="A27" s="20" t="s">
        <v>35</v>
      </c>
      <c r="B27" s="29">
        <v>0.02230868</v>
      </c>
      <c r="C27" s="14">
        <v>0.1002044</v>
      </c>
      <c r="D27" s="14">
        <v>-0.09046814</v>
      </c>
      <c r="E27" s="14">
        <v>0.2598208</v>
      </c>
      <c r="F27" s="25">
        <v>0.1126058</v>
      </c>
      <c r="G27" s="35">
        <v>0.08306716</v>
      </c>
    </row>
    <row r="28" spans="1:7" ht="12">
      <c r="A28" s="20" t="s">
        <v>36</v>
      </c>
      <c r="B28" s="29">
        <v>0.4686147</v>
      </c>
      <c r="C28" s="14">
        <v>0.4158196</v>
      </c>
      <c r="D28" s="14">
        <v>0.2632317</v>
      </c>
      <c r="E28" s="14">
        <v>-0.1506846</v>
      </c>
      <c r="F28" s="25">
        <v>0.02562318</v>
      </c>
      <c r="G28" s="35">
        <v>0.1984183</v>
      </c>
    </row>
    <row r="29" spans="1:7" ht="12">
      <c r="A29" s="20" t="s">
        <v>37</v>
      </c>
      <c r="B29" s="29">
        <v>0.1089698</v>
      </c>
      <c r="C29" s="14">
        <v>0.01494209</v>
      </c>
      <c r="D29" s="14">
        <v>0.006710395</v>
      </c>
      <c r="E29" s="14">
        <v>0.04405734</v>
      </c>
      <c r="F29" s="25">
        <v>-0.1204353</v>
      </c>
      <c r="G29" s="35">
        <v>0.01551012</v>
      </c>
    </row>
    <row r="30" spans="1:7" ht="12">
      <c r="A30" s="21" t="s">
        <v>38</v>
      </c>
      <c r="B30" s="31">
        <v>0.1535516</v>
      </c>
      <c r="C30" s="16">
        <v>0.1945603</v>
      </c>
      <c r="D30" s="16">
        <v>0.09939092</v>
      </c>
      <c r="E30" s="16">
        <v>0.1470289</v>
      </c>
      <c r="F30" s="27">
        <v>0.3984489</v>
      </c>
      <c r="G30" s="37">
        <v>0.1815159</v>
      </c>
    </row>
    <row r="31" spans="1:7" ht="12">
      <c r="A31" s="20" t="s">
        <v>39</v>
      </c>
      <c r="B31" s="29">
        <v>-0.007859129</v>
      </c>
      <c r="C31" s="14">
        <v>-0.03307522</v>
      </c>
      <c r="D31" s="14">
        <v>-0.04384588</v>
      </c>
      <c r="E31" s="14">
        <v>-0.01077819</v>
      </c>
      <c r="F31" s="25">
        <v>-0.02907929</v>
      </c>
      <c r="G31" s="35">
        <v>-0.02612692</v>
      </c>
    </row>
    <row r="32" spans="1:7" ht="12">
      <c r="A32" s="20" t="s">
        <v>40</v>
      </c>
      <c r="B32" s="29">
        <v>0.05198137</v>
      </c>
      <c r="C32" s="14">
        <v>0.05922587</v>
      </c>
      <c r="D32" s="14">
        <v>0.04233356</v>
      </c>
      <c r="E32" s="14">
        <v>0.006623659</v>
      </c>
      <c r="F32" s="25">
        <v>0.004168674</v>
      </c>
      <c r="G32" s="35">
        <v>0.03409643</v>
      </c>
    </row>
    <row r="33" spans="1:7" ht="12">
      <c r="A33" s="20" t="s">
        <v>41</v>
      </c>
      <c r="B33" s="29">
        <v>0.1826328</v>
      </c>
      <c r="C33" s="14">
        <v>0.1246426</v>
      </c>
      <c r="D33" s="14">
        <v>0.1154986</v>
      </c>
      <c r="E33" s="14">
        <v>0.09577431</v>
      </c>
      <c r="F33" s="25">
        <v>0.07530363</v>
      </c>
      <c r="G33" s="35">
        <v>0.1173069</v>
      </c>
    </row>
    <row r="34" spans="1:7" ht="12">
      <c r="A34" s="21" t="s">
        <v>42</v>
      </c>
      <c r="B34" s="31">
        <v>-0.04643071</v>
      </c>
      <c r="C34" s="16">
        <v>-0.01734079</v>
      </c>
      <c r="D34" s="16">
        <v>0.007958854</v>
      </c>
      <c r="E34" s="16">
        <v>0.02665329</v>
      </c>
      <c r="F34" s="27">
        <v>0.002370552</v>
      </c>
      <c r="G34" s="37">
        <v>-0.002315952</v>
      </c>
    </row>
    <row r="35" spans="1:7" ht="12.75" thickBot="1">
      <c r="A35" s="22" t="s">
        <v>43</v>
      </c>
      <c r="B35" s="32">
        <v>-0.001460707</v>
      </c>
      <c r="C35" s="17">
        <v>-0.004703539</v>
      </c>
      <c r="D35" s="17">
        <v>-0.002474992</v>
      </c>
      <c r="E35" s="17">
        <v>5.067064E-05</v>
      </c>
      <c r="F35" s="28">
        <v>0.001579823</v>
      </c>
      <c r="G35" s="38">
        <v>-0.001716492</v>
      </c>
    </row>
    <row r="36" spans="1:7" ht="12">
      <c r="A36" s="4" t="s">
        <v>44</v>
      </c>
      <c r="B36" s="3">
        <v>20.67261</v>
      </c>
      <c r="C36" s="3">
        <v>20.67261</v>
      </c>
      <c r="D36" s="3">
        <v>20.68176</v>
      </c>
      <c r="E36" s="3">
        <v>20.68482</v>
      </c>
      <c r="F36" s="3">
        <v>20.69702</v>
      </c>
      <c r="G36" s="3"/>
    </row>
    <row r="37" spans="1:6" ht="12">
      <c r="A37" s="4" t="s">
        <v>45</v>
      </c>
      <c r="B37" s="2">
        <v>0.2685547</v>
      </c>
      <c r="C37" s="2">
        <v>0.2003988</v>
      </c>
      <c r="D37" s="2">
        <v>0.1831055</v>
      </c>
      <c r="E37" s="2">
        <v>0.1749675</v>
      </c>
      <c r="F37" s="2">
        <v>0.1724243</v>
      </c>
    </row>
    <row r="38" spans="1:7" ht="12">
      <c r="A38" s="4" t="s">
        <v>53</v>
      </c>
      <c r="B38" s="2">
        <v>0.0003776315</v>
      </c>
      <c r="C38" s="2">
        <v>-0.0001217957</v>
      </c>
      <c r="D38" s="2">
        <v>-8.175516E-05</v>
      </c>
      <c r="E38" s="2">
        <v>-0.0002027251</v>
      </c>
      <c r="F38" s="2">
        <v>0.0003280315</v>
      </c>
      <c r="G38" s="2">
        <v>0.0002505534</v>
      </c>
    </row>
    <row r="39" spans="1:7" ht="12.75" thickBot="1">
      <c r="A39" s="4" t="s">
        <v>54</v>
      </c>
      <c r="B39" s="2">
        <v>0.000152952</v>
      </c>
      <c r="C39" s="2">
        <v>-3.678568E-05</v>
      </c>
      <c r="D39" s="2">
        <v>2.122872E-05</v>
      </c>
      <c r="E39" s="2">
        <v>-9.491438E-05</v>
      </c>
      <c r="F39" s="2">
        <v>2.897216E-05</v>
      </c>
      <c r="G39" s="2">
        <v>0.001110003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3.116686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0.00377</v>
      </c>
      <c r="D4">
        <v>0.003767</v>
      </c>
      <c r="E4">
        <v>0.003765</v>
      </c>
      <c r="F4">
        <v>0.002091</v>
      </c>
      <c r="G4">
        <v>0.01174</v>
      </c>
    </row>
    <row r="5" spans="1:7" ht="12.75">
      <c r="A5" t="s">
        <v>13</v>
      </c>
      <c r="B5">
        <v>12.867758</v>
      </c>
      <c r="C5">
        <v>7.987434</v>
      </c>
      <c r="D5">
        <v>-0.633374</v>
      </c>
      <c r="E5">
        <v>-7.924836</v>
      </c>
      <c r="F5">
        <v>-13.105581</v>
      </c>
      <c r="G5">
        <v>6.630177</v>
      </c>
    </row>
    <row r="6" spans="1:7" ht="12.75">
      <c r="A6" t="s">
        <v>14</v>
      </c>
      <c r="B6" s="49">
        <v>-219.8202</v>
      </c>
      <c r="C6" s="49">
        <v>71.29884</v>
      </c>
      <c r="D6" s="49">
        <v>48.07545</v>
      </c>
      <c r="E6" s="49">
        <v>120.1351</v>
      </c>
      <c r="F6" s="49">
        <v>-193.4065</v>
      </c>
      <c r="G6" s="49">
        <v>0.01657749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-6.439083</v>
      </c>
      <c r="C8" s="49">
        <v>-1.876912</v>
      </c>
      <c r="D8" s="49">
        <v>-3.799946</v>
      </c>
      <c r="E8" s="49">
        <v>-1.877607</v>
      </c>
      <c r="F8" s="49">
        <v>-3.098654</v>
      </c>
      <c r="G8" s="49">
        <v>-3.162799</v>
      </c>
    </row>
    <row r="9" spans="1:7" ht="12.75">
      <c r="A9" t="s">
        <v>17</v>
      </c>
      <c r="B9" s="49">
        <v>0.2774177</v>
      </c>
      <c r="C9" s="49">
        <v>1.13765</v>
      </c>
      <c r="D9" s="49">
        <v>0.8773784</v>
      </c>
      <c r="E9" s="49">
        <v>0.6658592</v>
      </c>
      <c r="F9" s="49">
        <v>-0.8459967</v>
      </c>
      <c r="G9" s="49">
        <v>0.5723026</v>
      </c>
    </row>
    <row r="10" spans="1:7" ht="12.75">
      <c r="A10" t="s">
        <v>18</v>
      </c>
      <c r="B10" s="49">
        <v>1.996383</v>
      </c>
      <c r="C10" s="49">
        <v>0.9135621</v>
      </c>
      <c r="D10" s="49">
        <v>1.108363</v>
      </c>
      <c r="E10" s="49">
        <v>0.3505942</v>
      </c>
      <c r="F10" s="49">
        <v>-1.019894</v>
      </c>
      <c r="G10" s="49">
        <v>0.723502</v>
      </c>
    </row>
    <row r="11" spans="1:7" ht="12.75">
      <c r="A11" t="s">
        <v>19</v>
      </c>
      <c r="B11" s="49">
        <v>0.4846277</v>
      </c>
      <c r="C11" s="49">
        <v>0.4218106</v>
      </c>
      <c r="D11" s="49">
        <v>0.6817007</v>
      </c>
      <c r="E11" s="49">
        <v>0.7518765</v>
      </c>
      <c r="F11" s="49">
        <v>13.78622</v>
      </c>
      <c r="G11" s="49">
        <v>2.356942</v>
      </c>
    </row>
    <row r="12" spans="1:7" ht="12.75">
      <c r="A12" t="s">
        <v>20</v>
      </c>
      <c r="B12" s="49">
        <v>-0.3503691</v>
      </c>
      <c r="C12" s="49">
        <v>-0.3687054</v>
      </c>
      <c r="D12" s="49">
        <v>-0.05225353</v>
      </c>
      <c r="E12" s="49">
        <v>-0.1541674</v>
      </c>
      <c r="F12" s="49">
        <v>-0.07134119</v>
      </c>
      <c r="G12" s="49">
        <v>-0.1986272</v>
      </c>
    </row>
    <row r="13" spans="1:7" ht="12.75">
      <c r="A13" t="s">
        <v>21</v>
      </c>
      <c r="B13" s="49">
        <v>0.03301435</v>
      </c>
      <c r="C13" s="49">
        <v>0.0608633</v>
      </c>
      <c r="D13" s="49">
        <v>0.07822708</v>
      </c>
      <c r="E13" s="49">
        <v>0.128424</v>
      </c>
      <c r="F13" s="49">
        <v>-0.05705895</v>
      </c>
      <c r="G13" s="49">
        <v>0.06148044</v>
      </c>
    </row>
    <row r="14" spans="1:7" ht="12.75">
      <c r="A14" t="s">
        <v>22</v>
      </c>
      <c r="B14" s="49">
        <v>0.1732052</v>
      </c>
      <c r="C14" s="49">
        <v>0.1011031</v>
      </c>
      <c r="D14" s="49">
        <v>0.1247802</v>
      </c>
      <c r="E14" s="49">
        <v>-0.00159249</v>
      </c>
      <c r="F14" s="49">
        <v>0.2141476</v>
      </c>
      <c r="G14" s="49">
        <v>0.1076189</v>
      </c>
    </row>
    <row r="15" spans="1:7" ht="12.75">
      <c r="A15" t="s">
        <v>23</v>
      </c>
      <c r="B15" s="49">
        <v>-0.06291067</v>
      </c>
      <c r="C15" s="49">
        <v>0.08407599</v>
      </c>
      <c r="D15" s="49">
        <v>0.07429573</v>
      </c>
      <c r="E15" s="49">
        <v>0.01764074</v>
      </c>
      <c r="F15" s="49">
        <v>-0.3557648</v>
      </c>
      <c r="G15" s="49">
        <v>-0.01427497</v>
      </c>
    </row>
    <row r="16" spans="1:7" ht="12.75">
      <c r="A16" t="s">
        <v>24</v>
      </c>
      <c r="B16" s="49">
        <v>-0.00911317</v>
      </c>
      <c r="C16" s="49">
        <v>-0.007780754</v>
      </c>
      <c r="D16" s="49">
        <v>-0.005974252</v>
      </c>
      <c r="E16" s="49">
        <v>-0.007632316</v>
      </c>
      <c r="F16" s="49">
        <v>-0.01294309</v>
      </c>
      <c r="G16" s="49">
        <v>-0.008185363</v>
      </c>
    </row>
    <row r="17" spans="1:7" ht="12.75">
      <c r="A17" t="s">
        <v>25</v>
      </c>
      <c r="B17" s="49">
        <v>-0.07155041</v>
      </c>
      <c r="C17" s="49">
        <v>-0.05698178</v>
      </c>
      <c r="D17" s="49">
        <v>-0.05336081</v>
      </c>
      <c r="E17" s="49">
        <v>-0.05312058</v>
      </c>
      <c r="F17" s="49">
        <v>-0.05505805</v>
      </c>
      <c r="G17" s="49">
        <v>-0.05704166</v>
      </c>
    </row>
    <row r="18" spans="1:7" ht="12.75">
      <c r="A18" t="s">
        <v>26</v>
      </c>
      <c r="B18" s="49">
        <v>0.06192176</v>
      </c>
      <c r="C18" s="49">
        <v>0.008255364</v>
      </c>
      <c r="D18" s="49">
        <v>0.01805542</v>
      </c>
      <c r="E18" s="49">
        <v>0.01336299</v>
      </c>
      <c r="F18" s="49">
        <v>0.05750448</v>
      </c>
      <c r="G18" s="49">
        <v>0.02614109</v>
      </c>
    </row>
    <row r="19" spans="1:7" ht="12.75">
      <c r="A19" t="s">
        <v>27</v>
      </c>
      <c r="B19" s="49">
        <v>-0.2201087</v>
      </c>
      <c r="C19" s="49">
        <v>-0.2067818</v>
      </c>
      <c r="D19" s="49">
        <v>-0.21264</v>
      </c>
      <c r="E19" s="49">
        <v>-0.2047728</v>
      </c>
      <c r="F19" s="49">
        <v>-0.1519963</v>
      </c>
      <c r="G19" s="49">
        <v>-0.2023206</v>
      </c>
    </row>
    <row r="20" spans="1:7" ht="12.75">
      <c r="A20" t="s">
        <v>28</v>
      </c>
      <c r="B20" s="49">
        <v>-0.0001735037</v>
      </c>
      <c r="C20" s="49">
        <v>0.0004545367</v>
      </c>
      <c r="D20" s="49">
        <v>-0.001908957</v>
      </c>
      <c r="E20" s="49">
        <v>-0.0006606351</v>
      </c>
      <c r="F20" s="49">
        <v>-0.003210743</v>
      </c>
      <c r="G20" s="49">
        <v>-0.0009619099</v>
      </c>
    </row>
    <row r="21" spans="1:7" ht="12.75">
      <c r="A21" t="s">
        <v>29</v>
      </c>
      <c r="B21" s="49">
        <v>-95.6898</v>
      </c>
      <c r="C21" s="49">
        <v>22.78324</v>
      </c>
      <c r="D21" s="49">
        <v>-12.5484</v>
      </c>
      <c r="E21" s="49">
        <v>53.94176</v>
      </c>
      <c r="F21" s="49">
        <v>-11.98359</v>
      </c>
      <c r="G21" s="49">
        <v>0.0007226174</v>
      </c>
    </row>
    <row r="22" spans="1:7" ht="12.75">
      <c r="A22" t="s">
        <v>30</v>
      </c>
      <c r="B22" s="49">
        <v>257.412</v>
      </c>
      <c r="C22" s="49">
        <v>159.7623</v>
      </c>
      <c r="D22" s="49">
        <v>-12.66749</v>
      </c>
      <c r="E22" s="49">
        <v>-158.51</v>
      </c>
      <c r="F22" s="49">
        <v>-262.1717</v>
      </c>
      <c r="G22" s="49">
        <v>0</v>
      </c>
    </row>
    <row r="23" spans="1:7" ht="12.75">
      <c r="A23" t="s">
        <v>31</v>
      </c>
      <c r="B23" s="49">
        <v>1.453697</v>
      </c>
      <c r="C23" s="49">
        <v>0.2877194</v>
      </c>
      <c r="D23" s="49">
        <v>1.481058</v>
      </c>
      <c r="E23" s="49">
        <v>1.729882</v>
      </c>
      <c r="F23" s="49">
        <v>6.529763</v>
      </c>
      <c r="G23" s="49">
        <v>1.923427</v>
      </c>
    </row>
    <row r="24" spans="1:7" ht="12.75">
      <c r="A24" t="s">
        <v>32</v>
      </c>
      <c r="B24" s="49">
        <v>1.57273</v>
      </c>
      <c r="C24" s="49">
        <v>1.327953</v>
      </c>
      <c r="D24" s="49">
        <v>1.364623</v>
      </c>
      <c r="E24" s="49">
        <v>-2.026134</v>
      </c>
      <c r="F24" s="49">
        <v>-0.4270941</v>
      </c>
      <c r="G24" s="49">
        <v>0.3313017</v>
      </c>
    </row>
    <row r="25" spans="1:7" ht="12.75">
      <c r="A25" t="s">
        <v>33</v>
      </c>
      <c r="B25" s="49">
        <v>-0.3020163</v>
      </c>
      <c r="C25" s="49">
        <v>-0.1651102</v>
      </c>
      <c r="D25" s="49">
        <v>0.6029369</v>
      </c>
      <c r="E25" s="49">
        <v>0.4863275</v>
      </c>
      <c r="F25" s="49">
        <v>-0.9183715</v>
      </c>
      <c r="G25" s="49">
        <v>0.05608927</v>
      </c>
    </row>
    <row r="26" spans="1:7" ht="12.75">
      <c r="A26" t="s">
        <v>34</v>
      </c>
      <c r="B26" s="49">
        <v>0.9610212</v>
      </c>
      <c r="C26" s="49">
        <v>0.8108161</v>
      </c>
      <c r="D26" s="49">
        <v>0.100166</v>
      </c>
      <c r="E26" s="49">
        <v>0.4930568</v>
      </c>
      <c r="F26" s="49">
        <v>1.349179</v>
      </c>
      <c r="G26" s="49">
        <v>0.657332</v>
      </c>
    </row>
    <row r="27" spans="1:7" ht="12.75">
      <c r="A27" t="s">
        <v>35</v>
      </c>
      <c r="B27" s="49">
        <v>0.02230868</v>
      </c>
      <c r="C27" s="49">
        <v>0.1002044</v>
      </c>
      <c r="D27" s="49">
        <v>-0.09046814</v>
      </c>
      <c r="E27" s="49">
        <v>0.2598208</v>
      </c>
      <c r="F27" s="49">
        <v>0.1126058</v>
      </c>
      <c r="G27" s="49">
        <v>0.08306716</v>
      </c>
    </row>
    <row r="28" spans="1:7" ht="12.75">
      <c r="A28" t="s">
        <v>36</v>
      </c>
      <c r="B28" s="49">
        <v>0.4686147</v>
      </c>
      <c r="C28" s="49">
        <v>0.4158196</v>
      </c>
      <c r="D28" s="49">
        <v>0.2632317</v>
      </c>
      <c r="E28" s="49">
        <v>-0.1506846</v>
      </c>
      <c r="F28" s="49">
        <v>0.02562318</v>
      </c>
      <c r="G28" s="49">
        <v>0.1984183</v>
      </c>
    </row>
    <row r="29" spans="1:7" ht="12.75">
      <c r="A29" t="s">
        <v>37</v>
      </c>
      <c r="B29" s="49">
        <v>0.1089698</v>
      </c>
      <c r="C29" s="49">
        <v>0.01494209</v>
      </c>
      <c r="D29" s="49">
        <v>0.006710395</v>
      </c>
      <c r="E29" s="49">
        <v>0.04405734</v>
      </c>
      <c r="F29" s="49">
        <v>-0.1204353</v>
      </c>
      <c r="G29" s="49">
        <v>0.01551012</v>
      </c>
    </row>
    <row r="30" spans="1:7" ht="12.75">
      <c r="A30" t="s">
        <v>38</v>
      </c>
      <c r="B30" s="49">
        <v>0.1535516</v>
      </c>
      <c r="C30" s="49">
        <v>0.1945603</v>
      </c>
      <c r="D30" s="49">
        <v>0.09939092</v>
      </c>
      <c r="E30" s="49">
        <v>0.1470289</v>
      </c>
      <c r="F30" s="49">
        <v>0.3984489</v>
      </c>
      <c r="G30" s="49">
        <v>0.1815159</v>
      </c>
    </row>
    <row r="31" spans="1:7" ht="12.75">
      <c r="A31" t="s">
        <v>39</v>
      </c>
      <c r="B31" s="49">
        <v>-0.007859129</v>
      </c>
      <c r="C31" s="49">
        <v>-0.03307522</v>
      </c>
      <c r="D31" s="49">
        <v>-0.04384588</v>
      </c>
      <c r="E31" s="49">
        <v>-0.01077819</v>
      </c>
      <c r="F31" s="49">
        <v>-0.02907929</v>
      </c>
      <c r="G31" s="49">
        <v>-0.02612692</v>
      </c>
    </row>
    <row r="32" spans="1:7" ht="12.75">
      <c r="A32" t="s">
        <v>40</v>
      </c>
      <c r="B32" s="49">
        <v>0.05198137</v>
      </c>
      <c r="C32" s="49">
        <v>0.05922587</v>
      </c>
      <c r="D32" s="49">
        <v>0.04233356</v>
      </c>
      <c r="E32" s="49">
        <v>0.006623659</v>
      </c>
      <c r="F32" s="49">
        <v>0.004168674</v>
      </c>
      <c r="G32" s="49">
        <v>0.03409643</v>
      </c>
    </row>
    <row r="33" spans="1:7" ht="12.75">
      <c r="A33" t="s">
        <v>41</v>
      </c>
      <c r="B33" s="49">
        <v>0.1826328</v>
      </c>
      <c r="C33" s="49">
        <v>0.1246426</v>
      </c>
      <c r="D33" s="49">
        <v>0.1154986</v>
      </c>
      <c r="E33" s="49">
        <v>0.09577431</v>
      </c>
      <c r="F33" s="49">
        <v>0.07530363</v>
      </c>
      <c r="G33" s="49">
        <v>0.1173069</v>
      </c>
    </row>
    <row r="34" spans="1:7" ht="12.75">
      <c r="A34" t="s">
        <v>42</v>
      </c>
      <c r="B34" s="49">
        <v>-0.04643071</v>
      </c>
      <c r="C34" s="49">
        <v>-0.01734079</v>
      </c>
      <c r="D34" s="49">
        <v>0.007958854</v>
      </c>
      <c r="E34" s="49">
        <v>0.02665329</v>
      </c>
      <c r="F34" s="49">
        <v>0.002370552</v>
      </c>
      <c r="G34" s="49">
        <v>-0.002315952</v>
      </c>
    </row>
    <row r="35" spans="1:7" ht="12.75">
      <c r="A35" t="s">
        <v>43</v>
      </c>
      <c r="B35" s="49">
        <v>-0.001460707</v>
      </c>
      <c r="C35" s="49">
        <v>-0.004703539</v>
      </c>
      <c r="D35" s="49">
        <v>-0.002474992</v>
      </c>
      <c r="E35" s="49">
        <v>5.067064E-05</v>
      </c>
      <c r="F35" s="49">
        <v>0.001579823</v>
      </c>
      <c r="G35" s="49">
        <v>-0.001716492</v>
      </c>
    </row>
    <row r="36" spans="1:6" ht="12.75">
      <c r="A36" t="s">
        <v>44</v>
      </c>
      <c r="B36" s="49">
        <v>20.67261</v>
      </c>
      <c r="C36" s="49">
        <v>20.67261</v>
      </c>
      <c r="D36" s="49">
        <v>20.68176</v>
      </c>
      <c r="E36" s="49">
        <v>20.68482</v>
      </c>
      <c r="F36" s="49">
        <v>20.69702</v>
      </c>
    </row>
    <row r="37" spans="1:6" ht="12.75">
      <c r="A37" t="s">
        <v>45</v>
      </c>
      <c r="B37" s="49">
        <v>0.2685547</v>
      </c>
      <c r="C37" s="49">
        <v>0.2003988</v>
      </c>
      <c r="D37" s="49">
        <v>0.1831055</v>
      </c>
      <c r="E37" s="49">
        <v>0.1749675</v>
      </c>
      <c r="F37" s="49">
        <v>0.1724243</v>
      </c>
    </row>
    <row r="38" spans="1:7" ht="12.75">
      <c r="A38" t="s">
        <v>55</v>
      </c>
      <c r="B38" s="49">
        <v>0.0003776315</v>
      </c>
      <c r="C38" s="49">
        <v>-0.0001217957</v>
      </c>
      <c r="D38" s="49">
        <v>-8.175516E-05</v>
      </c>
      <c r="E38" s="49">
        <v>-0.0002027251</v>
      </c>
      <c r="F38" s="49">
        <v>0.0003280315</v>
      </c>
      <c r="G38" s="49">
        <v>0.0002505534</v>
      </c>
    </row>
    <row r="39" spans="1:7" ht="12.75">
      <c r="A39" t="s">
        <v>56</v>
      </c>
      <c r="B39" s="49">
        <v>0.000152952</v>
      </c>
      <c r="C39" s="49">
        <v>-3.678568E-05</v>
      </c>
      <c r="D39" s="49">
        <v>2.122872E-05</v>
      </c>
      <c r="E39" s="49">
        <v>-9.491438E-05</v>
      </c>
      <c r="F39" s="49">
        <v>2.897216E-05</v>
      </c>
      <c r="G39" s="49">
        <v>0.001110003</v>
      </c>
    </row>
    <row r="40" spans="2:5" ht="12.75">
      <c r="B40" t="s">
        <v>46</v>
      </c>
      <c r="C40" t="s">
        <v>47</v>
      </c>
      <c r="D40" t="s">
        <v>48</v>
      </c>
      <c r="E40">
        <v>3.116686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0.0003776315072976398</v>
      </c>
      <c r="C50">
        <f>-0.017/(C7*C7+C22*C22)*(C21*C22+C6*C7)</f>
        <v>-0.00012179572434850524</v>
      </c>
      <c r="D50">
        <f>-0.017/(D7*D7+D22*D22)*(D21*D22+D6*D7)</f>
        <v>-8.175515645569827E-05</v>
      </c>
      <c r="E50">
        <f>-0.017/(E7*E7+E22*E22)*(E21*E22+E6*E7)</f>
        <v>-0.00020272518202217645</v>
      </c>
      <c r="F50">
        <f>-0.017/(F7*F7+F22*F22)*(F21*F22+F6*F7)</f>
        <v>0.0003280314819526648</v>
      </c>
      <c r="G50">
        <f>(B50*B$4+C50*C$4+D50*D$4+E50*E$4+F50*F$4)/SUM(B$4:F$4)</f>
        <v>6.927658268106881E-07</v>
      </c>
    </row>
    <row r="51" spans="1:7" ht="12.75">
      <c r="A51" t="s">
        <v>59</v>
      </c>
      <c r="B51">
        <f>-0.017/(B7*B7+B22*B22)*(B21*B7-B6*B22)</f>
        <v>0.00015295197184435</v>
      </c>
      <c r="C51">
        <f>-0.017/(C7*C7+C22*C22)*(C21*C7-C6*C22)</f>
        <v>-3.678567149479168E-05</v>
      </c>
      <c r="D51">
        <f>-0.017/(D7*D7+D22*D22)*(D21*D7-D6*D22)</f>
        <v>2.1228716737314905E-05</v>
      </c>
      <c r="E51">
        <f>-0.017/(E7*E7+E22*E22)*(E21*E7-E6*E22)</f>
        <v>-9.491438886023353E-05</v>
      </c>
      <c r="F51">
        <f>-0.017/(F7*F7+F22*F22)*(F21*F7-F6*F22)</f>
        <v>2.8972160127704946E-05</v>
      </c>
      <c r="G51">
        <f>(B51*B$4+C51*C$4+D51*D$4+E51*E$4+F51*F$4)/SUM(B$4:F$4)</f>
        <v>-5.779203340270013E-07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9999.68777100688</v>
      </c>
      <c r="C62">
        <f>C7+(2/0.017)*(C8*C50-C23*C51)</f>
        <v>10000.028139271519</v>
      </c>
      <c r="D62">
        <f>D7+(2/0.017)*(D8*D50-D23*D51)</f>
        <v>10000.032849908117</v>
      </c>
      <c r="E62">
        <f>E7+(2/0.017)*(E8*E50-E23*E51)</f>
        <v>10000.064097519255</v>
      </c>
      <c r="F62">
        <f>F7+(2/0.017)*(F8*F50-F23*F51)</f>
        <v>9999.858160305539</v>
      </c>
    </row>
    <row r="63" spans="1:6" ht="12.75">
      <c r="A63" t="s">
        <v>67</v>
      </c>
      <c r="B63">
        <f>B8+(3/0.017)*(B9*B50-B24*B51)</f>
        <v>-6.463046027731186</v>
      </c>
      <c r="C63">
        <f>C8+(3/0.017)*(C9*C50-C24*C51)</f>
        <v>-1.8927433993505682</v>
      </c>
      <c r="D63">
        <f>D8+(3/0.017)*(D9*D50-D24*D51)</f>
        <v>-3.8177164829676014</v>
      </c>
      <c r="E63">
        <f>E8+(3/0.017)*(E9*E50-E24*E51)</f>
        <v>-1.935365064331779</v>
      </c>
      <c r="F63">
        <f>F8+(3/0.017)*(F9*F50-F24*F51)</f>
        <v>-3.1454433610423407</v>
      </c>
    </row>
    <row r="64" spans="1:6" ht="12.75">
      <c r="A64" t="s">
        <v>68</v>
      </c>
      <c r="B64">
        <f>B9+(4/0.017)*(B10*B50-B25*B51)</f>
        <v>0.46567443177588674</v>
      </c>
      <c r="C64">
        <f>C9+(4/0.017)*(C10*C50-C25*C51)</f>
        <v>1.1100402006389458</v>
      </c>
      <c r="D64">
        <f>D9+(4/0.017)*(D10*D50-D25*D51)</f>
        <v>0.853045701850522</v>
      </c>
      <c r="E64">
        <f>E9+(4/0.017)*(E10*E50-E25*E51)</f>
        <v>0.6599968951617661</v>
      </c>
      <c r="F64">
        <f>F9+(4/0.017)*(F10*F50-F25*F51)</f>
        <v>-0.9184555550823319</v>
      </c>
    </row>
    <row r="65" spans="1:6" ht="12.75">
      <c r="A65" t="s">
        <v>69</v>
      </c>
      <c r="B65">
        <f>B10+(5/0.017)*(B11*B50-B26*B51)</f>
        <v>2.00697729450146</v>
      </c>
      <c r="C65">
        <f>C10+(5/0.017)*(C11*C50-C26*C51)</f>
        <v>0.9072243609212972</v>
      </c>
      <c r="D65">
        <f>D10+(5/0.017)*(D11*D50-D26*D51)</f>
        <v>1.0913456638161267</v>
      </c>
      <c r="E65">
        <f>E10+(5/0.017)*(E11*E50-E26*E51)</f>
        <v>0.3195276954484369</v>
      </c>
      <c r="F65">
        <f>F10+(5/0.017)*(F11*F50-F26*F51)</f>
        <v>0.2987017491460382</v>
      </c>
    </row>
    <row r="66" spans="1:6" ht="12.75">
      <c r="A66" t="s">
        <v>70</v>
      </c>
      <c r="B66">
        <f>B11+(6/0.017)*(B12*B50-B27*B51)</f>
        <v>0.43672561719808395</v>
      </c>
      <c r="C66">
        <f>C11+(6/0.017)*(C12*C50-C27*C51)</f>
        <v>0.43896100967233104</v>
      </c>
      <c r="D66">
        <f>D11+(6/0.017)*(D12*D50-D27*D51)</f>
        <v>0.6838862946017615</v>
      </c>
      <c r="E66">
        <f>E11+(6/0.017)*(E12*E50-E27*E51)</f>
        <v>0.7716109752960221</v>
      </c>
      <c r="F66">
        <f>F11+(6/0.017)*(F12*F50-F27*F51)</f>
        <v>13.776808968394516</v>
      </c>
    </row>
    <row r="67" spans="1:6" ht="12.75">
      <c r="A67" t="s">
        <v>71</v>
      </c>
      <c r="B67">
        <f>B12+(7/0.017)*(B13*B50-B28*B51)</f>
        <v>-0.37474898150182806</v>
      </c>
      <c r="C67">
        <f>C12+(7/0.017)*(C13*C50-C28*C51)</f>
        <v>-0.3654593297365478</v>
      </c>
      <c r="D67">
        <f>D12+(7/0.017)*(D13*D50-D28*D51)</f>
        <v>-0.05718792814825764</v>
      </c>
      <c r="E67">
        <f>E12+(7/0.017)*(E13*E50-E28*E51)</f>
        <v>-0.17077671814527373</v>
      </c>
      <c r="F67">
        <f>F12+(7/0.017)*(F13*F50-F28*F51)</f>
        <v>-0.07935392150633694</v>
      </c>
    </row>
    <row r="68" spans="1:6" ht="12.75">
      <c r="A68" t="s">
        <v>72</v>
      </c>
      <c r="B68">
        <f>B13+(8/0.017)*(B14*B50-B29*B51)</f>
        <v>0.05595110057237868</v>
      </c>
      <c r="C68">
        <f>C13+(8/0.017)*(C14*C50-C29*C51)</f>
        <v>0.05532717271332059</v>
      </c>
      <c r="D68">
        <f>D13+(8/0.017)*(D14*D50-D29*D51)</f>
        <v>0.07335937277730645</v>
      </c>
      <c r="E68">
        <f>E13+(8/0.017)*(E14*E50-E29*E51)</f>
        <v>0.13054377097695344</v>
      </c>
      <c r="F68">
        <f>F13+(8/0.017)*(F14*F50-F29*F51)</f>
        <v>-0.022359455702948394</v>
      </c>
    </row>
    <row r="69" spans="1:6" ht="12.75">
      <c r="A69" t="s">
        <v>73</v>
      </c>
      <c r="B69">
        <f>B14+(9/0.017)*(B15*B50-B30*B51)</f>
        <v>0.1481941623392039</v>
      </c>
      <c r="C69">
        <f>C14+(9/0.017)*(C15*C50-C30*C51)</f>
        <v>0.09947088921260258</v>
      </c>
      <c r="D69">
        <f>D14+(9/0.017)*(D15*D50-D30*D51)</f>
        <v>0.1204474937380157</v>
      </c>
      <c r="E69">
        <f>E14+(9/0.017)*(E15*E50-E30*E51)</f>
        <v>0.0039022408027693228</v>
      </c>
      <c r="F69">
        <f>F14+(9/0.017)*(F15*F50-F30*F51)</f>
        <v>0.1462526694625346</v>
      </c>
    </row>
    <row r="70" spans="1:6" ht="12.75">
      <c r="A70" t="s">
        <v>74</v>
      </c>
      <c r="B70">
        <f>B15+(10/0.017)*(B16*B50-B31*B51)</f>
        <v>-0.06422793520342972</v>
      </c>
      <c r="C70">
        <f>C15+(10/0.017)*(C16*C50-C31*C51)</f>
        <v>0.08391773611286446</v>
      </c>
      <c r="D70">
        <f>D15+(10/0.017)*(D16*D50-D31*D51)</f>
        <v>0.07513056392563769</v>
      </c>
      <c r="E70">
        <f>E15+(10/0.017)*(E16*E50-E31*E51)</f>
        <v>0.017949126666753697</v>
      </c>
      <c r="F70">
        <f>F15+(10/0.017)*(F16*F50-F31*F51)</f>
        <v>-0.35776671243968633</v>
      </c>
    </row>
    <row r="71" spans="1:6" ht="12.75">
      <c r="A71" t="s">
        <v>75</v>
      </c>
      <c r="B71">
        <f>B16+(11/0.017)*(B17*B50-B32*B51)</f>
        <v>-0.03174103849318137</v>
      </c>
      <c r="C71">
        <f>C16+(11/0.017)*(C17*C50-C32*C51)</f>
        <v>-0.001880353632742091</v>
      </c>
      <c r="D71">
        <f>D16+(11/0.017)*(D17*D50-D32*D51)</f>
        <v>-0.003732947507015453</v>
      </c>
      <c r="E71">
        <f>E16+(11/0.017)*(E17*E50-E32*E51)</f>
        <v>-0.0002574243675353598</v>
      </c>
      <c r="F71">
        <f>F16+(11/0.017)*(F17*F50-F32*F51)</f>
        <v>-0.02470762185184078</v>
      </c>
    </row>
    <row r="72" spans="1:6" ht="12.75">
      <c r="A72" t="s">
        <v>76</v>
      </c>
      <c r="B72">
        <f>B17+(12/0.017)*(B18*B50-B33*B51)</f>
        <v>-0.0747624848142109</v>
      </c>
      <c r="C72">
        <f>C17+(12/0.017)*(C18*C50-C33*C51)</f>
        <v>-0.05445500797667096</v>
      </c>
      <c r="D72">
        <f>D17+(12/0.017)*(D18*D50-D33*D51)</f>
        <v>-0.056133523470538675</v>
      </c>
      <c r="E72">
        <f>E17+(12/0.017)*(E18*E50-E33*E51)</f>
        <v>-0.048616100807964684</v>
      </c>
      <c r="F72">
        <f>F17+(12/0.017)*(F18*F50-F33*F51)</f>
        <v>-0.04328282343522828</v>
      </c>
    </row>
    <row r="73" spans="1:6" ht="12.75">
      <c r="A73" t="s">
        <v>77</v>
      </c>
      <c r="B73">
        <f>B18+(13/0.017)*(B19*B50-B34*B51)</f>
        <v>0.0037901100281187913</v>
      </c>
      <c r="C73">
        <f>C18+(13/0.017)*(C19*C50-C34*C51)</f>
        <v>0.02702678780076108</v>
      </c>
      <c r="D73">
        <f>D18+(13/0.017)*(D19*D50-D34*D51)</f>
        <v>0.03122018369123885</v>
      </c>
      <c r="E73">
        <f>E18+(13/0.017)*(E19*E50-E34*E51)</f>
        <v>0.04704246002944229</v>
      </c>
      <c r="F73">
        <f>F18+(13/0.017)*(F19*F50-F34*F51)</f>
        <v>0.019324052342238864</v>
      </c>
    </row>
    <row r="74" spans="1:6" ht="12.75">
      <c r="A74" t="s">
        <v>78</v>
      </c>
      <c r="B74">
        <f>B19+(14/0.017)*(B20*B50-B35*B51)</f>
        <v>-0.21997866672173072</v>
      </c>
      <c r="C74">
        <f>C19+(14/0.017)*(C20*C50-C35*C51)</f>
        <v>-0.20696988050234763</v>
      </c>
      <c r="D74">
        <f>D19+(14/0.017)*(D20*D50-D35*D51)</f>
        <v>-0.21246820519104925</v>
      </c>
      <c r="E74">
        <f>E19+(14/0.017)*(E20*E50-E35*E51)</f>
        <v>-0.2046585462110488</v>
      </c>
      <c r="F74">
        <f>F19+(14/0.017)*(F20*F50-F35*F51)</f>
        <v>-0.15290135525714355</v>
      </c>
    </row>
    <row r="75" spans="1:6" ht="12.75">
      <c r="A75" t="s">
        <v>79</v>
      </c>
      <c r="B75" s="49">
        <f>B20</f>
        <v>-0.0001735037</v>
      </c>
      <c r="C75" s="49">
        <f>C20</f>
        <v>0.0004545367</v>
      </c>
      <c r="D75" s="49">
        <f>D20</f>
        <v>-0.001908957</v>
      </c>
      <c r="E75" s="49">
        <f>E20</f>
        <v>-0.0006606351</v>
      </c>
      <c r="F75" s="49">
        <f>F20</f>
        <v>-0.003210743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257.36071662912286</v>
      </c>
      <c r="C82">
        <f>C22+(2/0.017)*(C8*C51+C23*C50)</f>
        <v>159.76630005594407</v>
      </c>
      <c r="D82">
        <f>D22+(2/0.017)*(D8*D51+D23*D50)</f>
        <v>-12.691225541854243</v>
      </c>
      <c r="E82">
        <f>E22+(2/0.017)*(E8*E51+E23*E50)</f>
        <v>-158.53029161440026</v>
      </c>
      <c r="F82">
        <f>F22+(2/0.017)*(F8*F51+F23*F50)</f>
        <v>-261.9302655136681</v>
      </c>
    </row>
    <row r="83" spans="1:6" ht="12.75">
      <c r="A83" t="s">
        <v>82</v>
      </c>
      <c r="B83">
        <f>B23+(3/0.017)*(B9*B51+B24*B50)</f>
        <v>1.565992997302072</v>
      </c>
      <c r="C83">
        <f>C23+(3/0.017)*(C9*C51+C24*C50)</f>
        <v>0.25179206763909057</v>
      </c>
      <c r="D83">
        <f>D23+(3/0.017)*(D9*D51+D24*D50)</f>
        <v>1.4646569383512342</v>
      </c>
      <c r="E83">
        <f>E23+(3/0.017)*(E9*E51+E24*E50)</f>
        <v>1.7912141349852393</v>
      </c>
      <c r="F83">
        <f>F23+(3/0.017)*(F9*F51+F24*F50)</f>
        <v>6.500714059573621</v>
      </c>
    </row>
    <row r="84" spans="1:6" ht="12.75">
      <c r="A84" t="s">
        <v>83</v>
      </c>
      <c r="B84">
        <f>B24+(4/0.017)*(B10*B51+B25*B50)</f>
        <v>1.6177417284256665</v>
      </c>
      <c r="C84">
        <f>C24+(4/0.017)*(C10*C51+C25*C50)</f>
        <v>1.3247774049660317</v>
      </c>
      <c r="D84">
        <f>D24+(4/0.017)*(D10*D51+D25*D50)</f>
        <v>1.3585608643709897</v>
      </c>
      <c r="E84">
        <f>E24+(4/0.017)*(E10*E51+E25*E50)</f>
        <v>-2.0571615918096073</v>
      </c>
      <c r="F84">
        <f>F24+(4/0.017)*(F10*F51+F25*F50)</f>
        <v>-0.5049301697433828</v>
      </c>
    </row>
    <row r="85" spans="1:6" ht="12.75">
      <c r="A85" t="s">
        <v>84</v>
      </c>
      <c r="B85">
        <f>B25+(5/0.017)*(B11*B51+B26*B50)</f>
        <v>-0.173476109815771</v>
      </c>
      <c r="C85">
        <f>C25+(5/0.017)*(C11*C51+C26*C50)</f>
        <v>-0.19871917658163268</v>
      </c>
      <c r="D85">
        <f>D25+(5/0.017)*(D11*D51+D26*D50)</f>
        <v>0.6047847070759964</v>
      </c>
      <c r="E85">
        <f>E25+(5/0.017)*(E11*E51+E26*E50)</f>
        <v>0.4359395799931932</v>
      </c>
      <c r="F85">
        <f>F25+(5/0.017)*(F11*F51+F26*F50)</f>
        <v>-0.6707274528867109</v>
      </c>
    </row>
    <row r="86" spans="1:6" ht="12.75">
      <c r="A86" t="s">
        <v>85</v>
      </c>
      <c r="B86">
        <f>B26+(6/0.017)*(B12*B51+B27*B50)</f>
        <v>0.9450805467303143</v>
      </c>
      <c r="C86">
        <f>C26+(6/0.017)*(C12*C51+C27*C50)</f>
        <v>0.8112956087912406</v>
      </c>
      <c r="D86">
        <f>D26+(6/0.017)*(D12*D51+D27*D50)</f>
        <v>0.10238492760696279</v>
      </c>
      <c r="E86">
        <f>E26+(6/0.017)*(E12*E51+E27*E50)</f>
        <v>0.47963108902824364</v>
      </c>
      <c r="F86">
        <f>F26+(6/0.017)*(F12*F51+F27*F50)</f>
        <v>1.3614865314365003</v>
      </c>
    </row>
    <row r="87" spans="1:6" ht="12.75">
      <c r="A87" t="s">
        <v>86</v>
      </c>
      <c r="B87">
        <f>B27+(7/0.017)*(B13*B51+B28*B50)</f>
        <v>0.09725532694361384</v>
      </c>
      <c r="C87">
        <f>C27+(7/0.017)*(C13*C51+C28*C50)</f>
        <v>0.07842865722462572</v>
      </c>
      <c r="D87">
        <f>D27+(7/0.017)*(D13*D51+D28*D50)</f>
        <v>-0.098645741062685</v>
      </c>
      <c r="E87">
        <f>E27+(7/0.017)*(E13*E51+E28*E50)</f>
        <v>0.2673800907303333</v>
      </c>
      <c r="F87">
        <f>F27+(7/0.017)*(F13*F51+F28*F50)</f>
        <v>0.11538607180596167</v>
      </c>
    </row>
    <row r="88" spans="1:6" ht="12.75">
      <c r="A88" t="s">
        <v>87</v>
      </c>
      <c r="B88">
        <f>B28+(8/0.017)*(B14*B51+B29*B50)</f>
        <v>0.5004464678577023</v>
      </c>
      <c r="C88">
        <f>C28+(8/0.017)*(C14*C51+C29*C50)</f>
        <v>0.4132129985418656</v>
      </c>
      <c r="D88">
        <f>D28+(8/0.017)*(D14*D51+D29*D50)</f>
        <v>0.2642200831186452</v>
      </c>
      <c r="E88">
        <f>E28+(8/0.017)*(E14*E51+E29*E50)</f>
        <v>-0.1548165444968456</v>
      </c>
      <c r="F88">
        <f>F28+(8/0.017)*(F14*F51+F29*F50)</f>
        <v>0.009951532291647032</v>
      </c>
    </row>
    <row r="89" spans="1:6" ht="12.75">
      <c r="A89" t="s">
        <v>88</v>
      </c>
      <c r="B89">
        <f>B29+(9/0.017)*(B15*B51+B30*B50)</f>
        <v>0.1345740647155727</v>
      </c>
      <c r="C89">
        <f>C29+(9/0.017)*(C15*C51+C30*C50)</f>
        <v>0.0007594641323343029</v>
      </c>
      <c r="D89">
        <f>D29+(9/0.017)*(D15*D51+D30*D50)</f>
        <v>0.003243532948751539</v>
      </c>
      <c r="E89">
        <f>E29+(9/0.017)*(E15*E51+E30*E50)</f>
        <v>0.02739102322703154</v>
      </c>
      <c r="F89">
        <f>F29+(9/0.017)*(F15*F51+F30*F50)</f>
        <v>-0.05669597202564271</v>
      </c>
    </row>
    <row r="90" spans="1:6" ht="12.75">
      <c r="A90" t="s">
        <v>89</v>
      </c>
      <c r="B90">
        <f>B30+(10/0.017)*(B16*B51+B31*B50)</f>
        <v>0.15098587526378274</v>
      </c>
      <c r="C90">
        <f>C30+(10/0.017)*(C16*C51+C31*C50)</f>
        <v>0.19709832390500703</v>
      </c>
      <c r="D90">
        <f>D30+(10/0.017)*(D16*D51+D31*D50)</f>
        <v>0.10142492063288966</v>
      </c>
      <c r="E90">
        <f>E30+(10/0.017)*(E16*E51+E31*E50)</f>
        <v>0.14874032772843987</v>
      </c>
      <c r="F90">
        <f>F30+(10/0.017)*(F16*F51+F31*F50)</f>
        <v>0.3926171871359655</v>
      </c>
    </row>
    <row r="91" spans="1:6" ht="12.75">
      <c r="A91" t="s">
        <v>90</v>
      </c>
      <c r="B91">
        <f>B31+(11/0.017)*(B17*B51+B32*B50)</f>
        <v>-0.0022387587120017184</v>
      </c>
      <c r="C91">
        <f>C31+(11/0.017)*(C17*C51+C32*C50)</f>
        <v>-0.03638644303894536</v>
      </c>
      <c r="D91">
        <f>D31+(11/0.017)*(D17*D51+D32*D50)</f>
        <v>-0.046818318338611414</v>
      </c>
      <c r="E91">
        <f>E31+(11/0.017)*(E17*E51+E32*E50)</f>
        <v>-0.008384638587534913</v>
      </c>
      <c r="F91">
        <f>F31+(11/0.017)*(F17*F51+F32*F50)</f>
        <v>-0.029226621625890476</v>
      </c>
    </row>
    <row r="92" spans="1:6" ht="12.75">
      <c r="A92" t="s">
        <v>91</v>
      </c>
      <c r="B92">
        <f>B32+(12/0.017)*(B18*B51+B33*B50)</f>
        <v>0.10735004400333717</v>
      </c>
      <c r="C92">
        <f>C32+(12/0.017)*(C18*C51+C33*C50)</f>
        <v>0.0482955536283377</v>
      </c>
      <c r="D92">
        <f>D32+(12/0.017)*(D18*D51+D33*D50)</f>
        <v>0.035938751023533506</v>
      </c>
      <c r="E92">
        <f>E32+(12/0.017)*(E18*E51+E33*E50)</f>
        <v>-0.00797695591081913</v>
      </c>
      <c r="F92">
        <f>F32+(12/0.017)*(F18*F51+F33*F50)</f>
        <v>0.022781373069130976</v>
      </c>
    </row>
    <row r="93" spans="1:6" ht="12.75">
      <c r="A93" t="s">
        <v>92</v>
      </c>
      <c r="B93">
        <f>B33+(13/0.017)*(B19*B51+B34*B50)</f>
        <v>0.1434800433567736</v>
      </c>
      <c r="C93">
        <f>C33+(13/0.017)*(C19*C51+C34*C50)</f>
        <v>0.13207450228126186</v>
      </c>
      <c r="D93">
        <f>D33+(13/0.017)*(D19*D51+D34*D50)</f>
        <v>0.11154908400864653</v>
      </c>
      <c r="E93">
        <f>E33+(13/0.017)*(E19*E51+E34*E50)</f>
        <v>0.1065051157238804</v>
      </c>
      <c r="F93">
        <f>F33+(13/0.017)*(F19*F51+F34*F50)</f>
        <v>0.07253077170949607</v>
      </c>
    </row>
    <row r="94" spans="1:6" ht="12.75">
      <c r="A94" t="s">
        <v>93</v>
      </c>
      <c r="B94">
        <f>B34+(14/0.017)*(B20*B51+B35*B50)</f>
        <v>-0.046906830827549706</v>
      </c>
      <c r="C94">
        <f>C34+(14/0.017)*(C20*C51+C35*C50)</f>
        <v>-0.016882783704418185</v>
      </c>
      <c r="D94">
        <f>D34+(14/0.017)*(D20*D51+D35*D50)</f>
        <v>0.008092116418281083</v>
      </c>
      <c r="E94">
        <f>E34+(14/0.017)*(E20*E51+E35*E50)</f>
        <v>0.026696468933460303</v>
      </c>
      <c r="F94">
        <f>F34+(14/0.017)*(F20*F51+F35*F50)</f>
        <v>0.0027207245455430564</v>
      </c>
    </row>
    <row r="95" spans="1:6" ht="12.75">
      <c r="A95" t="s">
        <v>94</v>
      </c>
      <c r="B95" s="49">
        <f>B35</f>
        <v>-0.001460707</v>
      </c>
      <c r="C95" s="49">
        <f>C35</f>
        <v>-0.004703539</v>
      </c>
      <c r="D95" s="49">
        <f>D35</f>
        <v>-0.002474992</v>
      </c>
      <c r="E95" s="49">
        <f>E35</f>
        <v>5.067064E-05</v>
      </c>
      <c r="F95" s="49">
        <f>F35</f>
        <v>0.001579823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-6.463247829067381</v>
      </c>
      <c r="C103">
        <f>C63*10000/C62</f>
        <v>-1.8927380733235122</v>
      </c>
      <c r="D103">
        <f>D63*10000/D62</f>
        <v>-3.81770394184523</v>
      </c>
      <c r="E103">
        <f>E63*10000/E62</f>
        <v>-1.9353526592013452</v>
      </c>
      <c r="F103">
        <f>F63*10000/F62</f>
        <v>-3.145487976547693</v>
      </c>
      <c r="G103">
        <f>AVERAGE(C103:E103)</f>
        <v>-2.548598224790029</v>
      </c>
      <c r="H103">
        <f>STDEV(C103:E103)</f>
        <v>1.0992843087795947</v>
      </c>
      <c r="I103">
        <f>(B103*B4+C103*C4+D103*D4+E103*E4+F103*F4)/SUM(B4:F4)</f>
        <v>-3.1945323629488147</v>
      </c>
      <c r="K103">
        <f>(LN(H103)+LN(H123))/2-LN(K114*K115^3)</f>
        <v>-3.935893074041885</v>
      </c>
    </row>
    <row r="104" spans="1:11" ht="12.75">
      <c r="A104" t="s">
        <v>68</v>
      </c>
      <c r="B104">
        <f>B64*10000/B62</f>
        <v>0.4656889719357682</v>
      </c>
      <c r="C104">
        <f>C64*10000/C62</f>
        <v>1.110037077075475</v>
      </c>
      <c r="D104">
        <f>D64*10000/D62</f>
        <v>0.8530428996124347</v>
      </c>
      <c r="E104">
        <f>E64*10000/E62</f>
        <v>0.6599926647725123</v>
      </c>
      <c r="F104">
        <f>F64*10000/F62</f>
        <v>-0.9184685826126449</v>
      </c>
      <c r="G104">
        <f>AVERAGE(C104:E104)</f>
        <v>0.874357547153474</v>
      </c>
      <c r="H104">
        <f>STDEV(C104:E104)</f>
        <v>0.22577805232379997</v>
      </c>
      <c r="I104">
        <f>(B104*B4+C104*C4+D104*D4+E104*E4+F104*F4)/SUM(B4:F4)</f>
        <v>0.5758968247205626</v>
      </c>
      <c r="K104">
        <f>(LN(H104)+LN(H124))/2-LN(K114*K115^4)</f>
        <v>-3.6942604541433814</v>
      </c>
    </row>
    <row r="105" spans="1:11" ht="12.75">
      <c r="A105" t="s">
        <v>69</v>
      </c>
      <c r="B105">
        <f>B65*10000/B62</f>
        <v>2.0070399601080497</v>
      </c>
      <c r="C105">
        <f>C65*10000/C62</f>
        <v>0.9072218080652187</v>
      </c>
      <c r="D105">
        <f>D65*10000/D62</f>
        <v>1.0913420787674255</v>
      </c>
      <c r="E105">
        <f>E65*10000/E62</f>
        <v>0.31952564736830347</v>
      </c>
      <c r="F105">
        <f>F65*10000/F62</f>
        <v>0.2987059859826168</v>
      </c>
      <c r="G105">
        <f>AVERAGE(C105:E105)</f>
        <v>0.7726965114003158</v>
      </c>
      <c r="H105">
        <f>STDEV(C105:E105)</f>
        <v>0.40311033542505975</v>
      </c>
      <c r="I105">
        <f>(B105*B4+C105*C4+D105*D4+E105*E4+F105*F4)/SUM(B4:F4)</f>
        <v>0.888035867658629</v>
      </c>
      <c r="K105">
        <f>(LN(H105)+LN(H125))/2-LN(K114*K115^5)</f>
        <v>-3.579613008819447</v>
      </c>
    </row>
    <row r="106" spans="1:11" ht="12.75">
      <c r="A106" t="s">
        <v>70</v>
      </c>
      <c r="B106">
        <f>B66*10000/B62</f>
        <v>0.4367392534638204</v>
      </c>
      <c r="C106">
        <f>C66*10000/C62</f>
        <v>0.4389597744715031</v>
      </c>
      <c r="D106">
        <f>D66*10000/D62</f>
        <v>0.6838840480489474</v>
      </c>
      <c r="E106">
        <f>E66*10000/E62</f>
        <v>0.7716060294927889</v>
      </c>
      <c r="F106">
        <f>F66*10000/F62</f>
        <v>13.777004381003714</v>
      </c>
      <c r="G106">
        <f>AVERAGE(C106:E106)</f>
        <v>0.6314832840044131</v>
      </c>
      <c r="H106">
        <f>STDEV(C106:E106)</f>
        <v>0.1724029083259902</v>
      </c>
      <c r="I106">
        <f>(B106*B4+C106*C4+D106*D4+E106*E4+F106*F4)/SUM(B4:F4)</f>
        <v>2.358736545508534</v>
      </c>
      <c r="K106">
        <f>(LN(H106)+LN(H126))/2-LN(K114*K115^6)</f>
        <v>-3.501816058139629</v>
      </c>
    </row>
    <row r="107" spans="1:11" ht="12.75">
      <c r="A107" t="s">
        <v>71</v>
      </c>
      <c r="B107">
        <f>B67*10000/B62</f>
        <v>-0.3747606826168875</v>
      </c>
      <c r="C107">
        <f>C67*10000/C62</f>
        <v>-0.3654583013635107</v>
      </c>
      <c r="D107">
        <f>D67*10000/D62</f>
        <v>-0.057187740287056255</v>
      </c>
      <c r="E107">
        <f>E67*10000/E62</f>
        <v>-0.17077562351589207</v>
      </c>
      <c r="F107">
        <f>F67*10000/F62</f>
        <v>-0.07935504707590006</v>
      </c>
      <c r="G107">
        <f>AVERAGE(C107:E107)</f>
        <v>-0.197807221722153</v>
      </c>
      <c r="H107">
        <f>STDEV(C107:E107)</f>
        <v>0.15590290306080434</v>
      </c>
      <c r="I107">
        <f>(B107*B4+C107*C4+D107*D4+E107*E4+F107*F4)/SUM(B4:F4)</f>
        <v>-0.20762157273611367</v>
      </c>
      <c r="K107">
        <f>(LN(H107)+LN(H127))/2-LN(K114*K115^7)</f>
        <v>-3.291574342841182</v>
      </c>
    </row>
    <row r="108" spans="1:9" ht="12.75">
      <c r="A108" t="s">
        <v>72</v>
      </c>
      <c r="B108">
        <f>B68*10000/B62</f>
        <v>0.055952847582504975</v>
      </c>
      <c r="C108">
        <f>C68*10000/C62</f>
        <v>0.05532701702712515</v>
      </c>
      <c r="D108">
        <f>D68*10000/D62</f>
        <v>0.07335913179323256</v>
      </c>
      <c r="E108">
        <f>E68*10000/E62</f>
        <v>0.1305429342291294</v>
      </c>
      <c r="F108">
        <f>F68*10000/F62</f>
        <v>-0.022359772853283368</v>
      </c>
      <c r="G108">
        <f>AVERAGE(C108:E108)</f>
        <v>0.08640969434982904</v>
      </c>
      <c r="H108">
        <f>STDEV(C108:E108)</f>
        <v>0.039269535742320914</v>
      </c>
      <c r="I108">
        <f>(B108*B4+C108*C4+D108*D4+E108*E4+F108*F4)/SUM(B4:F4)</f>
        <v>0.067467094505569</v>
      </c>
    </row>
    <row r="109" spans="1:9" ht="12.75">
      <c r="A109" t="s">
        <v>73</v>
      </c>
      <c r="B109">
        <f>B69*10000/B62</f>
        <v>0.14819878953508772</v>
      </c>
      <c r="C109">
        <f>C69*10000/C62</f>
        <v>0.09947060930955423</v>
      </c>
      <c r="D109">
        <f>D69*10000/D62</f>
        <v>0.12044709807040525</v>
      </c>
      <c r="E109">
        <f>E69*10000/E62</f>
        <v>0.0039022157905341456</v>
      </c>
      <c r="F109">
        <f>F69*10000/F62</f>
        <v>0.14625474393535393</v>
      </c>
      <c r="G109">
        <f>AVERAGE(C109:E109)</f>
        <v>0.07460664105683121</v>
      </c>
      <c r="H109">
        <f>STDEV(C109:E109)</f>
        <v>0.062123587182016216</v>
      </c>
      <c r="I109">
        <f>(B109*B4+C109*C4+D109*D4+E109*E4+F109*F4)/SUM(B4:F4)</f>
        <v>0.09483389870005084</v>
      </c>
    </row>
    <row r="110" spans="1:11" ht="12.75">
      <c r="A110" t="s">
        <v>74</v>
      </c>
      <c r="B110">
        <f>B70*10000/B62</f>
        <v>-0.0642299406483994</v>
      </c>
      <c r="C110">
        <f>C70*10000/C62</f>
        <v>0.08391749997513277</v>
      </c>
      <c r="D110">
        <f>D70*10000/D62</f>
        <v>0.07513031712323627</v>
      </c>
      <c r="E110">
        <f>E70*10000/E62</f>
        <v>0.017949011618041917</v>
      </c>
      <c r="F110">
        <f>F70*10000/F62</f>
        <v>-0.3577717870637827</v>
      </c>
      <c r="G110">
        <f>AVERAGE(C110:E110)</f>
        <v>0.058998942905470315</v>
      </c>
      <c r="H110">
        <f>STDEV(C110:E110)</f>
        <v>0.03582075222053707</v>
      </c>
      <c r="I110">
        <f>(B110*B4+C110*C4+D110*D4+E110*E4+F110*F4)/SUM(B4:F4)</f>
        <v>-0.01447303065957242</v>
      </c>
      <c r="K110">
        <f>EXP(AVERAGE(K103:K107))</f>
        <v>0.027306476032991595</v>
      </c>
    </row>
    <row r="111" spans="1:9" ht="12.75">
      <c r="A111" t="s">
        <v>75</v>
      </c>
      <c r="B111">
        <f>B71*10000/B62</f>
        <v>-0.03174202957137464</v>
      </c>
      <c r="C111">
        <f>C71*10000/C62</f>
        <v>-0.0018803483415788375</v>
      </c>
      <c r="D111">
        <f>D71*10000/D62</f>
        <v>-0.0037329352443574745</v>
      </c>
      <c r="E111">
        <f>E71*10000/E62</f>
        <v>-0.00025742271751960053</v>
      </c>
      <c r="F111">
        <f>F71*10000/F62</f>
        <v>-0.024707972308965088</v>
      </c>
      <c r="G111">
        <f>AVERAGE(C111:E111)</f>
        <v>-0.001956902101151971</v>
      </c>
      <c r="H111">
        <f>STDEV(C111:E111)</f>
        <v>0.0017390204684334032</v>
      </c>
      <c r="I111">
        <f>(B111*B4+C111*C4+D111*D4+E111*E4+F111*F4)/SUM(B4:F4)</f>
        <v>-0.009303879417672608</v>
      </c>
    </row>
    <row r="112" spans="1:9" ht="12.75">
      <c r="A112" t="s">
        <v>76</v>
      </c>
      <c r="B112">
        <f>B72*10000/B62</f>
        <v>-0.0747648191886325</v>
      </c>
      <c r="C112">
        <f>C72*10000/C62</f>
        <v>-0.054454854744676644</v>
      </c>
      <c r="D112">
        <f>D72*10000/D62</f>
        <v>-0.05613333907303559</v>
      </c>
      <c r="E112">
        <f>E72*10000/E62</f>
        <v>-0.0486157891928163</v>
      </c>
      <c r="F112">
        <f>F72*10000/F62</f>
        <v>-0.043283437366181406</v>
      </c>
      <c r="G112">
        <f>AVERAGE(C112:E112)</f>
        <v>-0.05306799433684284</v>
      </c>
      <c r="H112">
        <f>STDEV(C112:E112)</f>
        <v>0.003946001190256987</v>
      </c>
      <c r="I112">
        <f>(B112*B4+C112*C4+D112*D4+E112*E4+F112*F4)/SUM(B4:F4)</f>
        <v>-0.05490072295193813</v>
      </c>
    </row>
    <row r="113" spans="1:9" ht="12.75">
      <c r="A113" t="s">
        <v>77</v>
      </c>
      <c r="B113">
        <f>B73*10000/B62</f>
        <v>0.0037902283700375584</v>
      </c>
      <c r="C113">
        <f>C73*10000/C62</f>
        <v>0.027026711749563063</v>
      </c>
      <c r="D113">
        <f>D73*10000/D62</f>
        <v>0.031220081133559185</v>
      </c>
      <c r="E113">
        <f>E73*10000/E62</f>
        <v>0.04704215850087626</v>
      </c>
      <c r="F113">
        <f>F73*10000/F62</f>
        <v>0.019324326437894626</v>
      </c>
      <c r="G113">
        <f>AVERAGE(C113:E113)</f>
        <v>0.0350963171279995</v>
      </c>
      <c r="H113">
        <f>STDEV(C113:E113)</f>
        <v>0.010555729784202944</v>
      </c>
      <c r="I113">
        <f>(B113*B4+C113*C4+D113*D4+E113*E4+F113*F4)/SUM(B4:F4)</f>
        <v>0.028458456349568402</v>
      </c>
    </row>
    <row r="114" spans="1:11" ht="12.75">
      <c r="A114" t="s">
        <v>78</v>
      </c>
      <c r="B114">
        <f>B74*10000/B62</f>
        <v>-0.21998553530794973</v>
      </c>
      <c r="C114">
        <f>C74*10000/C62</f>
        <v>-0.2069692981058201</v>
      </c>
      <c r="D114">
        <f>D74*10000/D62</f>
        <v>-0.2124675072372402</v>
      </c>
      <c r="E114">
        <f>E74*10000/E62</f>
        <v>-0.20465723440894648</v>
      </c>
      <c r="F114">
        <f>F74*10000/F62</f>
        <v>-0.15290352403605667</v>
      </c>
      <c r="G114">
        <f>AVERAGE(C114:E114)</f>
        <v>-0.20803134658400224</v>
      </c>
      <c r="H114">
        <f>STDEV(C114:E114)</f>
        <v>0.004011988364964426</v>
      </c>
      <c r="I114">
        <f>(B114*B4+C114*C4+D114*D4+E114*E4+F114*F4)/SUM(B4:F4)</f>
        <v>-0.20239892370693638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-0.0001735091174577041</v>
      </c>
      <c r="C115">
        <f>C75*10000/C62</f>
        <v>0.00045453542097043743</v>
      </c>
      <c r="D115">
        <f>D75*10000/D62</f>
        <v>-0.0019089507291143947</v>
      </c>
      <c r="E115">
        <f>E75*10000/E62</f>
        <v>-0.0006606308655200379</v>
      </c>
      <c r="F115">
        <f>F75*10000/F62</f>
        <v>-0.0032107885417265738</v>
      </c>
      <c r="G115">
        <f>AVERAGE(C115:E115)</f>
        <v>-0.0007050153912213317</v>
      </c>
      <c r="H115">
        <f>STDEV(C115:E115)</f>
        <v>0.001182368041263803</v>
      </c>
      <c r="I115">
        <f>(B115*B4+C115*C4+D115*D4+E115*E4+F115*F4)/SUM(B4:F4)</f>
        <v>-0.0009625399833944492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257.36875242776597</v>
      </c>
      <c r="C122">
        <f>C82*10000/C62</f>
        <v>159.76585048647945</v>
      </c>
      <c r="D122">
        <f>D82*10000/D62</f>
        <v>-12.691183851431902</v>
      </c>
      <c r="E122">
        <f>E82*10000/E62</f>
        <v>-158.5292754810715</v>
      </c>
      <c r="F122">
        <f>F82*10000/F62</f>
        <v>-261.9339807772483</v>
      </c>
      <c r="G122">
        <f>AVERAGE(C122:E122)</f>
        <v>-3.818202948674648</v>
      </c>
      <c r="H122">
        <f>STDEV(C122:E122)</f>
        <v>159.33296628836828</v>
      </c>
      <c r="I122">
        <f>(B122*B4+C122*C4+D122*D4+E122*E4+F122*F4)/SUM(B4:F4)</f>
        <v>-0.4545206908217387</v>
      </c>
    </row>
    <row r="123" spans="1:9" ht="12.75">
      <c r="A123" t="s">
        <v>82</v>
      </c>
      <c r="B123">
        <f>B83*10000/B62</f>
        <v>1.5660418936704366</v>
      </c>
      <c r="C123">
        <f>C83*10000/C62</f>
        <v>0.25179135911654854</v>
      </c>
      <c r="D123">
        <f>D83*10000/D62</f>
        <v>1.4646521269824548</v>
      </c>
      <c r="E123">
        <f>E83*10000/E62</f>
        <v>1.7912026538205803</v>
      </c>
      <c r="F123">
        <f>F83*10000/F62</f>
        <v>6.500806266811084</v>
      </c>
      <c r="G123">
        <f>AVERAGE(C123:E123)</f>
        <v>1.1692153799731946</v>
      </c>
      <c r="H123">
        <f>STDEV(C123:E123)</f>
        <v>0.811115859281611</v>
      </c>
      <c r="I123">
        <f>(B123*B4+C123*C4+D123*D4+E123*E4+F123*F4)/SUM(B4:F4)</f>
        <v>1.9383539897121151</v>
      </c>
    </row>
    <row r="124" spans="1:9" ht="12.75">
      <c r="A124" t="s">
        <v>83</v>
      </c>
      <c r="B124">
        <f>B84*10000/B62</f>
        <v>1.6177922405899021</v>
      </c>
      <c r="C124">
        <f>C84*10000/C62</f>
        <v>1.3247736771494114</v>
      </c>
      <c r="D124">
        <f>D84*10000/D62</f>
        <v>1.3585564015256935</v>
      </c>
      <c r="E124">
        <f>E84*10000/E62</f>
        <v>-2.0571484059986513</v>
      </c>
      <c r="F124">
        <f>F84*10000/F62</f>
        <v>-0.5049373317590686</v>
      </c>
      <c r="G124">
        <f>AVERAGE(C124:E124)</f>
        <v>0.2087272242254845</v>
      </c>
      <c r="H124">
        <f>STDEV(C124:E124)</f>
        <v>1.9623785559492055</v>
      </c>
      <c r="I124">
        <f>(B124*B4+C124*C4+D124*D4+E124*E4+F124*F4)/SUM(B4:F4)</f>
        <v>0.31775389213459976</v>
      </c>
    </row>
    <row r="125" spans="1:9" ht="12.75">
      <c r="A125" t="s">
        <v>84</v>
      </c>
      <c r="B125">
        <f>B85*10000/B62</f>
        <v>-0.17348152641200265</v>
      </c>
      <c r="C125">
        <f>C85*10000/C62</f>
        <v>-0.1987186174019196</v>
      </c>
      <c r="D125">
        <f>D85*10000/D62</f>
        <v>0.604782720370317</v>
      </c>
      <c r="E125">
        <f>E85*10000/E62</f>
        <v>0.4359367857465414</v>
      </c>
      <c r="F125">
        <f>F85*10000/F62</f>
        <v>-0.6707369665993514</v>
      </c>
      <c r="G125">
        <f>AVERAGE(C125:E125)</f>
        <v>0.2806669629049796</v>
      </c>
      <c r="H125">
        <f>STDEV(C125:E125)</f>
        <v>0.42365686394106844</v>
      </c>
      <c r="I125">
        <f>(B125*B4+C125*C4+D125*D4+E125*E4+F125*F4)/SUM(B4:F4)</f>
        <v>0.08780831931811506</v>
      </c>
    </row>
    <row r="126" spans="1:9" ht="12.75">
      <c r="A126" t="s">
        <v>85</v>
      </c>
      <c r="B126">
        <f>B86*10000/B62</f>
        <v>0.9451100558064254</v>
      </c>
      <c r="C126">
        <f>C86*10000/C62</f>
        <v>0.8112933258709228</v>
      </c>
      <c r="D126">
        <f>D86*10000/D62</f>
        <v>0.1023845912745212</v>
      </c>
      <c r="E126">
        <f>E86*10000/E62</f>
        <v>0.4796280147316527</v>
      </c>
      <c r="F126">
        <f>F86*10000/F62</f>
        <v>1.3615058429937779</v>
      </c>
      <c r="G126">
        <f>AVERAGE(C126:E126)</f>
        <v>0.46443531062569887</v>
      </c>
      <c r="H126">
        <f>STDEV(C126:E126)</f>
        <v>0.3546984806709865</v>
      </c>
      <c r="I126">
        <f>(B126*B4+C126*C4+D126*D4+E126*E4+F126*F4)/SUM(B4:F4)</f>
        <v>0.6538281430215044</v>
      </c>
    </row>
    <row r="127" spans="1:9" ht="12.75">
      <c r="A127" t="s">
        <v>86</v>
      </c>
      <c r="B127">
        <f>B87*10000/B62</f>
        <v>0.09725836363170876</v>
      </c>
      <c r="C127">
        <f>C87*10000/C62</f>
        <v>0.07842843653271868</v>
      </c>
      <c r="D127">
        <f>D87*10000/D62</f>
        <v>-0.0986454170133965</v>
      </c>
      <c r="E127">
        <f>E87*10000/E62</f>
        <v>0.26737837690126715</v>
      </c>
      <c r="F127">
        <f>F87*10000/F62</f>
        <v>0.11538770846169294</v>
      </c>
      <c r="G127">
        <f>AVERAGE(C127:E127)</f>
        <v>0.08238713214019644</v>
      </c>
      <c r="H127">
        <f>STDEV(C127:E127)</f>
        <v>0.18304400531321843</v>
      </c>
      <c r="I127">
        <f>(B127*B4+C127*C4+D127*D4+E127*E4+F127*F4)/SUM(B4:F4)</f>
        <v>0.08892089672316873</v>
      </c>
    </row>
    <row r="128" spans="1:9" ht="12.75">
      <c r="A128" t="s">
        <v>87</v>
      </c>
      <c r="B128">
        <f>B88*10000/B62</f>
        <v>0.5004620937352644</v>
      </c>
      <c r="C128">
        <f>C88*10000/C62</f>
        <v>0.4132118357938614</v>
      </c>
      <c r="D128">
        <f>D88*10000/D62</f>
        <v>0.2642192151609511</v>
      </c>
      <c r="E128">
        <f>E88*10000/E62</f>
        <v>-0.154815552167562</v>
      </c>
      <c r="F128">
        <f>F88*10000/F62</f>
        <v>0.009951673445879126</v>
      </c>
      <c r="G128">
        <f>AVERAGE(C128:E128)</f>
        <v>0.1742051662624168</v>
      </c>
      <c r="H128">
        <f>STDEV(C128:E128)</f>
        <v>0.2945176991589812</v>
      </c>
      <c r="I128">
        <f>(B128*B4+C128*C4+D128*D4+E128*E4+F128*F4)/SUM(B4:F4)</f>
        <v>0.19955278081677078</v>
      </c>
    </row>
    <row r="129" spans="1:9" ht="12.75">
      <c r="A129" t="s">
        <v>88</v>
      </c>
      <c r="B129">
        <f>B89*10000/B62</f>
        <v>0.13457826663924155</v>
      </c>
      <c r="C129">
        <f>C89*10000/C62</f>
        <v>0.0007594619952635736</v>
      </c>
      <c r="D129">
        <f>D89*10000/D62</f>
        <v>0.003243522293810606</v>
      </c>
      <c r="E129">
        <f>E89*10000/E62</f>
        <v>0.027390847658493023</v>
      </c>
      <c r="F129">
        <f>F89*10000/F62</f>
        <v>-0.05669677621098418</v>
      </c>
      <c r="G129">
        <f>AVERAGE(C129:E129)</f>
        <v>0.010464610649189068</v>
      </c>
      <c r="H129">
        <f>STDEV(C129:E129)</f>
        <v>0.014711076213623957</v>
      </c>
      <c r="I129">
        <f>(B129*B4+C129*C4+D129*D4+E129*E4+F129*F4)/SUM(B4:F4)</f>
        <v>0.019445323573755828</v>
      </c>
    </row>
    <row r="130" spans="1:9" ht="12.75">
      <c r="A130" t="s">
        <v>89</v>
      </c>
      <c r="B130">
        <f>B90*10000/B62</f>
        <v>0.15099058962775974</v>
      </c>
      <c r="C130">
        <f>C90*10000/C62</f>
        <v>0.19709776928624245</v>
      </c>
      <c r="D130">
        <f>D90*10000/D62</f>
        <v>0.10142458745405179</v>
      </c>
      <c r="E130">
        <f>E90*10000/E62</f>
        <v>0.14873937434594875</v>
      </c>
      <c r="F130">
        <f>F90*10000/F62</f>
        <v>0.3926227560851417</v>
      </c>
      <c r="G130">
        <f>AVERAGE(C130:E130)</f>
        <v>0.14908724369541435</v>
      </c>
      <c r="H130">
        <f>STDEV(C130:E130)</f>
        <v>0.047837539550933</v>
      </c>
      <c r="I130">
        <f>(B130*B4+C130*C4+D130*D4+E130*E4+F130*F4)/SUM(B4:F4)</f>
        <v>0.18189402376050273</v>
      </c>
    </row>
    <row r="131" spans="1:9" ht="12.75">
      <c r="A131" t="s">
        <v>90</v>
      </c>
      <c r="B131">
        <f>B91*10000/B62</f>
        <v>-0.0022388286147221326</v>
      </c>
      <c r="C131">
        <f>C91*10000/C62</f>
        <v>-0.03638634065043344</v>
      </c>
      <c r="D131">
        <f>D91*10000/D62</f>
        <v>-0.046818164541371075</v>
      </c>
      <c r="E131">
        <f>E91*10000/E62</f>
        <v>-0.008384584844426063</v>
      </c>
      <c r="F131">
        <f>F91*10000/F62</f>
        <v>-0.02922703618127867</v>
      </c>
      <c r="G131">
        <f>AVERAGE(C131:E131)</f>
        <v>-0.030529696678743525</v>
      </c>
      <c r="H131">
        <f>STDEV(C131:E131)</f>
        <v>0.019874864050823223</v>
      </c>
      <c r="I131">
        <f>(B131*B4+C131*C4+D131*D4+E131*E4+F131*F4)/SUM(B4:F4)</f>
        <v>-0.026267286466096718</v>
      </c>
    </row>
    <row r="132" spans="1:9" ht="12.75">
      <c r="A132" t="s">
        <v>91</v>
      </c>
      <c r="B132">
        <f>B92*10000/B62</f>
        <v>0.10735339588760777</v>
      </c>
      <c r="C132">
        <f>C92*10000/C62</f>
        <v>0.04829541772855044</v>
      </c>
      <c r="D132">
        <f>D92*10000/D62</f>
        <v>0.03593863296545443</v>
      </c>
      <c r="E132">
        <f>E92*10000/E62</f>
        <v>-0.00797690478083835</v>
      </c>
      <c r="F132">
        <f>F92*10000/F62</f>
        <v>0.022781696204013865</v>
      </c>
      <c r="G132">
        <f>AVERAGE(C132:E132)</f>
        <v>0.025419048637722177</v>
      </c>
      <c r="H132">
        <f>STDEV(C132:E132)</f>
        <v>0.02957430998301344</v>
      </c>
      <c r="I132">
        <f>(B132*B4+C132*C4+D132*D4+E132*E4+F132*F4)/SUM(B4:F4)</f>
        <v>0.036927671296824005</v>
      </c>
    </row>
    <row r="133" spans="1:9" ht="12.75">
      <c r="A133" t="s">
        <v>92</v>
      </c>
      <c r="B133">
        <f>B93*10000/B62</f>
        <v>0.1434845233595993</v>
      </c>
      <c r="C133">
        <f>C93*10000/C62</f>
        <v>0.1320741306342796</v>
      </c>
      <c r="D133">
        <f>D93*10000/D62</f>
        <v>0.11154871757213426</v>
      </c>
      <c r="E133">
        <f>E93*10000/E62</f>
        <v>0.10650443305688555</v>
      </c>
      <c r="F133">
        <f>F93*10000/F62</f>
        <v>0.07253180049833821</v>
      </c>
      <c r="G133">
        <f>AVERAGE(C133:E133)</f>
        <v>0.11670909375443315</v>
      </c>
      <c r="H133">
        <f>STDEV(C133:E133)</f>
        <v>0.013543429045370134</v>
      </c>
      <c r="I133">
        <f>(B133*B4+C133*C4+D133*D4+E133*E4+F133*F4)/SUM(B4:F4)</f>
        <v>0.11468700487266291</v>
      </c>
    </row>
    <row r="134" spans="1:9" ht="12.75">
      <c r="A134" t="s">
        <v>93</v>
      </c>
      <c r="B134">
        <f>B94*10000/B62</f>
        <v>-0.04690829544053514</v>
      </c>
      <c r="C134">
        <f>C94*10000/C62</f>
        <v>-0.016882736197628402</v>
      </c>
      <c r="D134">
        <f>D94*10000/D62</f>
        <v>0.008092089835840324</v>
      </c>
      <c r="E134">
        <f>E94*10000/E62</f>
        <v>0.026696297816813968</v>
      </c>
      <c r="F134">
        <f>F94*10000/F62</f>
        <v>0.002720763136764258</v>
      </c>
      <c r="G134">
        <f>AVERAGE(C134:E134)</f>
        <v>0.00596855048500863</v>
      </c>
      <c r="H134">
        <f>STDEV(C134:E134)</f>
        <v>0.021866986896664095</v>
      </c>
      <c r="I134">
        <f>(B134*B4+C134*C4+D134*D4+E134*E4+F134*F4)/SUM(B4:F4)</f>
        <v>-0.0021210643266689243</v>
      </c>
    </row>
    <row r="135" spans="1:9" ht="12.75">
      <c r="A135" t="s">
        <v>94</v>
      </c>
      <c r="B135">
        <f>B95*10000/B62</f>
        <v>-0.0014607526089316285</v>
      </c>
      <c r="C135">
        <f>C95*10000/C62</f>
        <v>-0.004703525764621142</v>
      </c>
      <c r="D135">
        <f>D95*10000/D62</f>
        <v>-0.002474983869700729</v>
      </c>
      <c r="E135">
        <f>E95*10000/E62</f>
        <v>5.067031521584948E-05</v>
      </c>
      <c r="F135">
        <f>F95*10000/F62</f>
        <v>0.0015798454084790035</v>
      </c>
      <c r="G135">
        <f>AVERAGE(C135:E135)</f>
        <v>-0.0023759464397020073</v>
      </c>
      <c r="H135">
        <f>STDEV(C135:E135)</f>
        <v>0.002378644866471226</v>
      </c>
      <c r="I135">
        <f>(B135*B4+C135*C4+D135*D4+E135*E4+F135*F4)/SUM(B4:F4)</f>
        <v>-0.0017160512545087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2004-11-02T14:40:06Z</cp:lastPrinted>
  <dcterms:created xsi:type="dcterms:W3CDTF">2004-11-02T14:40:06Z</dcterms:created>
  <dcterms:modified xsi:type="dcterms:W3CDTF">2004-11-10T08:20:43Z</dcterms:modified>
  <cp:category/>
  <cp:version/>
  <cp:contentType/>
  <cp:contentStatus/>
</cp:coreProperties>
</file>