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<sst xmlns="http://schemas.openxmlformats.org/spreadsheetml/2006/main" count="204" uniqueCount="98">
  <si>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16/06/2004       13:17:53</t>
  </si>
  <si>
    <t>LISSNER</t>
  </si>
  <si>
    <t>HCMQAP263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</si>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</sst>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40130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-0.003758</v>
      </c>
      <c r="D4" s="13">
        <v>-0.003757</v>
      </c>
      <c r="E4" s="13">
        <v>-0.003758</v>
      </c>
      <c r="F4" s="24">
        <v>-0.002088</v>
      </c>
      <c r="G4" s="34">
        <v>-0.011711</v>
      </c>
    </row>
    <row r="5" spans="1:7" ht="12.75" thickBot="1">
      <c r="A5" s="44" t="s">
        <v>13</v>
      </c>
      <c r="B5" s="45">
        <v>15.201284</v>
      </c>
      <c r="C5" s="46">
        <v>7.387771</v>
      </c>
      <c r="D5" s="46">
        <v>-1.10314</v>
      </c>
      <c r="E5" s="46">
        <v>-7.621392</v>
      </c>
      <c r="F5" s="47">
        <v>-14.029243</v>
      </c>
      <c r="G5" s="48">
        <v>0.42614</v>
      </c>
    </row>
    <row r="6" spans="1:7" ht="12.75" thickTop="1">
      <c r="A6" s="6" t="s">
        <v>14</v>
      </c>
      <c r="B6" s="39">
        <v>-76.29133</v>
      </c>
      <c r="C6" s="40">
        <v>-15.65035</v>
      </c>
      <c r="D6" s="40">
        <v>15.16809</v>
      </c>
      <c r="E6" s="40">
        <v>38.604</v>
      </c>
      <c r="F6" s="41">
        <v>13.89773</v>
      </c>
      <c r="G6" s="42">
        <v>0.0007431141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1.242488</v>
      </c>
      <c r="C8" s="14">
        <v>0.2334203</v>
      </c>
      <c r="D8" s="14">
        <v>2.398812</v>
      </c>
      <c r="E8" s="14">
        <v>2.7312</v>
      </c>
      <c r="F8" s="25">
        <v>-3.676158</v>
      </c>
      <c r="G8" s="35">
        <v>0.9787115</v>
      </c>
    </row>
    <row r="9" spans="1:7" ht="12">
      <c r="A9" s="20" t="s">
        <v>17</v>
      </c>
      <c r="B9" s="29">
        <v>-0.9866138</v>
      </c>
      <c r="C9" s="14">
        <v>-0.2663595</v>
      </c>
      <c r="D9" s="14">
        <v>0.5412728</v>
      </c>
      <c r="E9" s="14">
        <v>-0.02057534</v>
      </c>
      <c r="F9" s="25">
        <v>-1.145247</v>
      </c>
      <c r="G9" s="35">
        <v>-0.2345016</v>
      </c>
    </row>
    <row r="10" spans="1:7" ht="12">
      <c r="A10" s="20" t="s">
        <v>18</v>
      </c>
      <c r="B10" s="29">
        <v>-0.4310248</v>
      </c>
      <c r="C10" s="14">
        <v>-0.6635523</v>
      </c>
      <c r="D10" s="14">
        <v>-0.641468</v>
      </c>
      <c r="E10" s="14">
        <v>-1.015446</v>
      </c>
      <c r="F10" s="25">
        <v>-0.1195848</v>
      </c>
      <c r="G10" s="35">
        <v>-0.6365989</v>
      </c>
    </row>
    <row r="11" spans="1:7" ht="12">
      <c r="A11" s="21" t="s">
        <v>19</v>
      </c>
      <c r="B11" s="31">
        <v>2.604341</v>
      </c>
      <c r="C11" s="16">
        <v>1.859767</v>
      </c>
      <c r="D11" s="16">
        <v>1.497411</v>
      </c>
      <c r="E11" s="16">
        <v>1.355644</v>
      </c>
      <c r="F11" s="27">
        <v>13.89261</v>
      </c>
      <c r="G11" s="37">
        <v>3.36709</v>
      </c>
    </row>
    <row r="12" spans="1:7" ht="12">
      <c r="A12" s="20" t="s">
        <v>20</v>
      </c>
      <c r="B12" s="29">
        <v>-0.1763414</v>
      </c>
      <c r="C12" s="14">
        <v>-0.1865707</v>
      </c>
      <c r="D12" s="14">
        <v>0.2468665</v>
      </c>
      <c r="E12" s="14">
        <v>0.1525641</v>
      </c>
      <c r="F12" s="25">
        <v>-0.0146376</v>
      </c>
      <c r="G12" s="35">
        <v>0.02375873</v>
      </c>
    </row>
    <row r="13" spans="1:7" ht="12">
      <c r="A13" s="20" t="s">
        <v>21</v>
      </c>
      <c r="B13" s="29">
        <v>0.003808783</v>
      </c>
      <c r="C13" s="14">
        <v>-0.0253475</v>
      </c>
      <c r="D13" s="14">
        <v>0.06377061</v>
      </c>
      <c r="E13" s="14">
        <v>-0.2326009</v>
      </c>
      <c r="F13" s="25">
        <v>-0.2717289</v>
      </c>
      <c r="G13" s="35">
        <v>-0.08249057</v>
      </c>
    </row>
    <row r="14" spans="1:7" ht="12">
      <c r="A14" s="20" t="s">
        <v>22</v>
      </c>
      <c r="B14" s="29">
        <v>0.008269048</v>
      </c>
      <c r="C14" s="14">
        <v>-0.1565898</v>
      </c>
      <c r="D14" s="14">
        <v>-0.09660716</v>
      </c>
      <c r="E14" s="14">
        <v>-0.1081104</v>
      </c>
      <c r="F14" s="25">
        <v>0.1952354</v>
      </c>
      <c r="G14" s="35">
        <v>-0.05964273</v>
      </c>
    </row>
    <row r="15" spans="1:7" ht="12">
      <c r="A15" s="21" t="s">
        <v>23</v>
      </c>
      <c r="B15" s="31">
        <v>-0.3990232</v>
      </c>
      <c r="C15" s="16">
        <v>-0.1511976</v>
      </c>
      <c r="D15" s="16">
        <v>-0.1697591</v>
      </c>
      <c r="E15" s="16">
        <v>-0.2008415</v>
      </c>
      <c r="F15" s="27">
        <v>-0.3383005</v>
      </c>
      <c r="G15" s="37">
        <v>-0.2284377</v>
      </c>
    </row>
    <row r="16" spans="1:7" ht="12">
      <c r="A16" s="20" t="s">
        <v>24</v>
      </c>
      <c r="B16" s="29">
        <v>-0.03771615</v>
      </c>
      <c r="C16" s="14">
        <v>0.01527629</v>
      </c>
      <c r="D16" s="14">
        <v>0.01178029</v>
      </c>
      <c r="E16" s="14">
        <v>0.01105375</v>
      </c>
      <c r="F16" s="25">
        <v>-0.03413964</v>
      </c>
      <c r="G16" s="35">
        <v>-0.0008453818</v>
      </c>
    </row>
    <row r="17" spans="1:7" ht="12">
      <c r="A17" s="20" t="s">
        <v>25</v>
      </c>
      <c r="B17" s="29">
        <v>0.002301721</v>
      </c>
      <c r="C17" s="14">
        <v>-0.01841206</v>
      </c>
      <c r="D17" s="14">
        <v>-0.0137783</v>
      </c>
      <c r="E17" s="14">
        <v>-0.005089077</v>
      </c>
      <c r="F17" s="25">
        <v>-0.007051395</v>
      </c>
      <c r="G17" s="35">
        <v>-0.009579078</v>
      </c>
    </row>
    <row r="18" spans="1:7" ht="12">
      <c r="A18" s="20" t="s">
        <v>26</v>
      </c>
      <c r="B18" s="29">
        <v>0.00943888</v>
      </c>
      <c r="C18" s="14">
        <v>0.0117531</v>
      </c>
      <c r="D18" s="14">
        <v>0.009670265</v>
      </c>
      <c r="E18" s="14">
        <v>0.02085245</v>
      </c>
      <c r="F18" s="25">
        <v>0.01227739</v>
      </c>
      <c r="G18" s="35">
        <v>0.01317814</v>
      </c>
    </row>
    <row r="19" spans="1:7" ht="12">
      <c r="A19" s="21" t="s">
        <v>27</v>
      </c>
      <c r="B19" s="31">
        <v>-0.1992248</v>
      </c>
      <c r="C19" s="16">
        <v>-0.1882025</v>
      </c>
      <c r="D19" s="16">
        <v>-0.1925138</v>
      </c>
      <c r="E19" s="16">
        <v>-0.1885391</v>
      </c>
      <c r="F19" s="27">
        <v>-0.1495598</v>
      </c>
      <c r="G19" s="37">
        <v>-0.1857496</v>
      </c>
    </row>
    <row r="20" spans="1:7" ht="12.75" thickBot="1">
      <c r="A20" s="44" t="s">
        <v>28</v>
      </c>
      <c r="B20" s="45">
        <v>-0.003295883</v>
      </c>
      <c r="C20" s="46">
        <v>0.0009801607</v>
      </c>
      <c r="D20" s="46">
        <v>0.0009644695</v>
      </c>
      <c r="E20" s="46">
        <v>0.005814386</v>
      </c>
      <c r="F20" s="47">
        <v>-0.002194965</v>
      </c>
      <c r="G20" s="48">
        <v>0.001097043</v>
      </c>
    </row>
    <row r="21" spans="1:7" ht="12.75" thickTop="1">
      <c r="A21" s="6" t="s">
        <v>29</v>
      </c>
      <c r="B21" s="39">
        <v>-226.4782</v>
      </c>
      <c r="C21" s="40">
        <v>64.24835</v>
      </c>
      <c r="D21" s="40">
        <v>160.5866</v>
      </c>
      <c r="E21" s="40">
        <v>-3.956504</v>
      </c>
      <c r="F21" s="41">
        <v>-152.5941</v>
      </c>
      <c r="G21" s="43">
        <v>0.005519571</v>
      </c>
    </row>
    <row r="22" spans="1:7" ht="12">
      <c r="A22" s="20" t="s">
        <v>30</v>
      </c>
      <c r="B22" s="29">
        <v>304.1194</v>
      </c>
      <c r="C22" s="14">
        <v>147.7662</v>
      </c>
      <c r="D22" s="14">
        <v>-22.06284</v>
      </c>
      <c r="E22" s="14">
        <v>-152.4396</v>
      </c>
      <c r="F22" s="25">
        <v>-280.6585</v>
      </c>
      <c r="G22" s="36">
        <v>0</v>
      </c>
    </row>
    <row r="23" spans="1:7" ht="12">
      <c r="A23" s="20" t="s">
        <v>31</v>
      </c>
      <c r="B23" s="29">
        <v>-0.88535</v>
      </c>
      <c r="C23" s="14">
        <v>-0.2538213</v>
      </c>
      <c r="D23" s="14">
        <v>1.727778</v>
      </c>
      <c r="E23" s="14">
        <v>-1.046876</v>
      </c>
      <c r="F23" s="25">
        <v>2.289827</v>
      </c>
      <c r="G23" s="35">
        <v>0.2807187</v>
      </c>
    </row>
    <row r="24" spans="1:7" ht="12">
      <c r="A24" s="20" t="s">
        <v>32</v>
      </c>
      <c r="B24" s="29">
        <v>0.2345616</v>
      </c>
      <c r="C24" s="14">
        <v>3.875766</v>
      </c>
      <c r="D24" s="14">
        <v>2.587088</v>
      </c>
      <c r="E24" s="14">
        <v>1.330788</v>
      </c>
      <c r="F24" s="25">
        <v>1.68318</v>
      </c>
      <c r="G24" s="35">
        <v>2.133993</v>
      </c>
    </row>
    <row r="25" spans="1:7" ht="12">
      <c r="A25" s="20" t="s">
        <v>33</v>
      </c>
      <c r="B25" s="29">
        <v>-0.487059</v>
      </c>
      <c r="C25" s="14">
        <v>-0.5349236</v>
      </c>
      <c r="D25" s="14">
        <v>1.138938</v>
      </c>
      <c r="E25" s="14">
        <v>0.1063393</v>
      </c>
      <c r="F25" s="25">
        <v>-3.447364</v>
      </c>
      <c r="G25" s="35">
        <v>-0.3602674</v>
      </c>
    </row>
    <row r="26" spans="1:7" ht="12">
      <c r="A26" s="21" t="s">
        <v>34</v>
      </c>
      <c r="B26" s="31">
        <v>1.101102</v>
      </c>
      <c r="C26" s="16">
        <v>0.5821364</v>
      </c>
      <c r="D26" s="16">
        <v>0.9519138</v>
      </c>
      <c r="E26" s="16">
        <v>0.7780823</v>
      </c>
      <c r="F26" s="27">
        <v>1.480577</v>
      </c>
      <c r="G26" s="37">
        <v>0.9133131</v>
      </c>
    </row>
    <row r="27" spans="1:7" ht="12">
      <c r="A27" s="20" t="s">
        <v>35</v>
      </c>
      <c r="B27" s="29">
        <v>0.1059505</v>
      </c>
      <c r="C27" s="14">
        <v>0.279736</v>
      </c>
      <c r="D27" s="14">
        <v>0.197338</v>
      </c>
      <c r="E27" s="14">
        <v>-0.03045561</v>
      </c>
      <c r="F27" s="25">
        <v>0.1064395</v>
      </c>
      <c r="G27" s="35">
        <v>0.1369941</v>
      </c>
    </row>
    <row r="28" spans="1:7" ht="12">
      <c r="A28" s="20" t="s">
        <v>36</v>
      </c>
      <c r="B28" s="29">
        <v>-0.1649646</v>
      </c>
      <c r="C28" s="14">
        <v>-0.09310392</v>
      </c>
      <c r="D28" s="14">
        <v>-0.006644629</v>
      </c>
      <c r="E28" s="14">
        <v>0.0480998</v>
      </c>
      <c r="F28" s="25">
        <v>-0.01608885</v>
      </c>
      <c r="G28" s="35">
        <v>-0.03842357</v>
      </c>
    </row>
    <row r="29" spans="1:7" ht="12">
      <c r="A29" s="20" t="s">
        <v>37</v>
      </c>
      <c r="B29" s="29">
        <v>0.1200375</v>
      </c>
      <c r="C29" s="14">
        <v>0.1103794</v>
      </c>
      <c r="D29" s="14">
        <v>-0.02573907</v>
      </c>
      <c r="E29" s="14">
        <v>-0.0626426</v>
      </c>
      <c r="F29" s="25">
        <v>-0.02656521</v>
      </c>
      <c r="G29" s="35">
        <v>0.01909673</v>
      </c>
    </row>
    <row r="30" spans="1:7" ht="12">
      <c r="A30" s="21" t="s">
        <v>38</v>
      </c>
      <c r="B30" s="31">
        <v>0.1254602</v>
      </c>
      <c r="C30" s="16">
        <v>0.06863288</v>
      </c>
      <c r="D30" s="16">
        <v>0.0908839</v>
      </c>
      <c r="E30" s="16">
        <v>0.07152881</v>
      </c>
      <c r="F30" s="27">
        <v>0.3991393</v>
      </c>
      <c r="G30" s="37">
        <v>0.1270711</v>
      </c>
    </row>
    <row r="31" spans="1:7" ht="12">
      <c r="A31" s="20" t="s">
        <v>39</v>
      </c>
      <c r="B31" s="29">
        <v>0.0003290481</v>
      </c>
      <c r="C31" s="14">
        <v>0.06571575</v>
      </c>
      <c r="D31" s="14">
        <v>0.002700365</v>
      </c>
      <c r="E31" s="14">
        <v>-0.004935404</v>
      </c>
      <c r="F31" s="25">
        <v>-0.001532698</v>
      </c>
      <c r="G31" s="35">
        <v>0.01511687</v>
      </c>
    </row>
    <row r="32" spans="1:7" ht="12">
      <c r="A32" s="20" t="s">
        <v>40</v>
      </c>
      <c r="B32" s="29">
        <v>-0.01995872</v>
      </c>
      <c r="C32" s="14">
        <v>-0.05168764</v>
      </c>
      <c r="D32" s="14">
        <v>-0.004915532</v>
      </c>
      <c r="E32" s="14">
        <v>0.01343785</v>
      </c>
      <c r="F32" s="25">
        <v>0.02055968</v>
      </c>
      <c r="G32" s="35">
        <v>-0.01052322</v>
      </c>
    </row>
    <row r="33" spans="1:7" ht="12">
      <c r="A33" s="20" t="s">
        <v>41</v>
      </c>
      <c r="B33" s="29">
        <v>0.1472012</v>
      </c>
      <c r="C33" s="14">
        <v>0.08090146</v>
      </c>
      <c r="D33" s="14">
        <v>0.03933402</v>
      </c>
      <c r="E33" s="14">
        <v>0.0761671</v>
      </c>
      <c r="F33" s="25">
        <v>0.09065714</v>
      </c>
      <c r="G33" s="35">
        <v>0.08065043</v>
      </c>
    </row>
    <row r="34" spans="1:7" ht="12">
      <c r="A34" s="21" t="s">
        <v>42</v>
      </c>
      <c r="B34" s="31">
        <v>-0.04440919</v>
      </c>
      <c r="C34" s="16">
        <v>-0.01618626</v>
      </c>
      <c r="D34" s="16">
        <v>0.004244994</v>
      </c>
      <c r="E34" s="16">
        <v>0.01247899</v>
      </c>
      <c r="F34" s="27">
        <v>0.006257572</v>
      </c>
      <c r="G34" s="37">
        <v>-0.005451415</v>
      </c>
    </row>
    <row r="35" spans="1:7" ht="12.75" thickBot="1">
      <c r="A35" s="22" t="s">
        <v>43</v>
      </c>
      <c r="B35" s="32">
        <v>-0.005384967</v>
      </c>
      <c r="C35" s="17">
        <v>-0.001762377</v>
      </c>
      <c r="D35" s="17">
        <v>-0.000470809</v>
      </c>
      <c r="E35" s="17">
        <v>-0.005325697</v>
      </c>
      <c r="F35" s="28">
        <v>-8.563552E-05</v>
      </c>
      <c r="G35" s="38">
        <v>-0.002608661</v>
      </c>
    </row>
    <row r="36" spans="1:7" ht="12">
      <c r="A36" s="4" t="s">
        <v>44</v>
      </c>
      <c r="B36" s="3">
        <v>23.64807</v>
      </c>
      <c r="C36" s="3">
        <v>23.64807</v>
      </c>
      <c r="D36" s="3">
        <v>23.65723</v>
      </c>
      <c r="E36" s="3">
        <v>23.65418</v>
      </c>
      <c r="F36" s="3">
        <v>23.66943</v>
      </c>
      <c r="G36" s="3"/>
    </row>
    <row r="37" spans="1:6" ht="12">
      <c r="A37" s="4" t="s">
        <v>45</v>
      </c>
      <c r="B37" s="2">
        <v>-0.3407796</v>
      </c>
      <c r="C37" s="2">
        <v>-0.323995</v>
      </c>
      <c r="D37" s="2">
        <v>-0.3173828</v>
      </c>
      <c r="E37" s="2">
        <v>-0.3148397</v>
      </c>
      <c r="F37" s="2">
        <v>-0.3128052</v>
      </c>
    </row>
    <row r="38" spans="1:7" ht="12">
      <c r="A38" s="4" t="s">
        <v>53</v>
      </c>
      <c r="B38" s="2">
        <v>0.0001412736</v>
      </c>
      <c r="C38" s="2">
        <v>2.498621E-05</v>
      </c>
      <c r="D38" s="2">
        <v>-2.518333E-05</v>
      </c>
      <c r="E38" s="2">
        <v>-6.571407E-05</v>
      </c>
      <c r="F38" s="2">
        <v>-3.088238E-05</v>
      </c>
      <c r="G38" s="2">
        <v>0.0002115317</v>
      </c>
    </row>
    <row r="39" spans="1:7" ht="12.75" thickBot="1">
      <c r="A39" s="4" t="s">
        <v>54</v>
      </c>
      <c r="B39" s="2">
        <v>0.0003807165</v>
      </c>
      <c r="C39" s="2">
        <v>-0.0001095914</v>
      </c>
      <c r="D39" s="2">
        <v>-0.0002730528</v>
      </c>
      <c r="E39" s="2">
        <v>0</v>
      </c>
      <c r="F39" s="2">
        <v>0.0002585432</v>
      </c>
      <c r="G39" s="2">
        <v>0.000823594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3.117132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42187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0.003758</v>
      </c>
      <c r="D4">
        <v>0.003757</v>
      </c>
      <c r="E4">
        <v>0.003758</v>
      </c>
      <c r="F4">
        <v>0.002088</v>
      </c>
      <c r="G4">
        <v>0.011711</v>
      </c>
    </row>
    <row r="5" spans="1:7" ht="12.75">
      <c r="A5" t="s">
        <v>13</v>
      </c>
      <c r="B5">
        <v>15.201284</v>
      </c>
      <c r="C5">
        <v>7.387771</v>
      </c>
      <c r="D5">
        <v>-1.10314</v>
      </c>
      <c r="E5">
        <v>-7.621392</v>
      </c>
      <c r="F5">
        <v>-14.029243</v>
      </c>
      <c r="G5">
        <v>0.42614</v>
      </c>
    </row>
    <row r="6" spans="1:7" ht="12.75">
      <c r="A6" t="s">
        <v>14</v>
      </c>
      <c r="B6" s="49">
        <v>-76.29133</v>
      </c>
      <c r="C6" s="49">
        <v>-15.65035</v>
      </c>
      <c r="D6" s="49">
        <v>15.16809</v>
      </c>
      <c r="E6" s="49">
        <v>38.604</v>
      </c>
      <c r="F6" s="49">
        <v>13.89773</v>
      </c>
      <c r="G6" s="49">
        <v>0.0007431141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1.242488</v>
      </c>
      <c r="C8" s="49">
        <v>0.2334203</v>
      </c>
      <c r="D8" s="49">
        <v>2.398812</v>
      </c>
      <c r="E8" s="49">
        <v>2.7312</v>
      </c>
      <c r="F8" s="49">
        <v>-3.676158</v>
      </c>
      <c r="G8" s="49">
        <v>0.9787115</v>
      </c>
    </row>
    <row r="9" spans="1:7" ht="12.75">
      <c r="A9" t="s">
        <v>17</v>
      </c>
      <c r="B9" s="49">
        <v>-0.9866138</v>
      </c>
      <c r="C9" s="49">
        <v>-0.2663595</v>
      </c>
      <c r="D9" s="49">
        <v>0.5412728</v>
      </c>
      <c r="E9" s="49">
        <v>-0.02057534</v>
      </c>
      <c r="F9" s="49">
        <v>-1.145247</v>
      </c>
      <c r="G9" s="49">
        <v>-0.2345016</v>
      </c>
    </row>
    <row r="10" spans="1:7" ht="12.75">
      <c r="A10" t="s">
        <v>18</v>
      </c>
      <c r="B10" s="49">
        <v>-0.4310248</v>
      </c>
      <c r="C10" s="49">
        <v>-0.6635523</v>
      </c>
      <c r="D10" s="49">
        <v>-0.641468</v>
      </c>
      <c r="E10" s="49">
        <v>-1.015446</v>
      </c>
      <c r="F10" s="49">
        <v>-0.1195848</v>
      </c>
      <c r="G10" s="49">
        <v>-0.6365989</v>
      </c>
    </row>
    <row r="11" spans="1:7" ht="12.75">
      <c r="A11" t="s">
        <v>19</v>
      </c>
      <c r="B11" s="49">
        <v>2.604341</v>
      </c>
      <c r="C11" s="49">
        <v>1.859767</v>
      </c>
      <c r="D11" s="49">
        <v>1.497411</v>
      </c>
      <c r="E11" s="49">
        <v>1.355644</v>
      </c>
      <c r="F11" s="49">
        <v>13.89261</v>
      </c>
      <c r="G11" s="49">
        <v>3.36709</v>
      </c>
    </row>
    <row r="12" spans="1:7" ht="12.75">
      <c r="A12" t="s">
        <v>20</v>
      </c>
      <c r="B12" s="49">
        <v>-0.1763414</v>
      </c>
      <c r="C12" s="49">
        <v>-0.1865707</v>
      </c>
      <c r="D12" s="49">
        <v>0.2468665</v>
      </c>
      <c r="E12" s="49">
        <v>0.1525641</v>
      </c>
      <c r="F12" s="49">
        <v>-0.0146376</v>
      </c>
      <c r="G12" s="49">
        <v>0.02375873</v>
      </c>
    </row>
    <row r="13" spans="1:7" ht="12.75">
      <c r="A13" t="s">
        <v>21</v>
      </c>
      <c r="B13" s="49">
        <v>0.003808783</v>
      </c>
      <c r="C13" s="49">
        <v>-0.0253475</v>
      </c>
      <c r="D13" s="49">
        <v>0.06377061</v>
      </c>
      <c r="E13" s="49">
        <v>-0.2326009</v>
      </c>
      <c r="F13" s="49">
        <v>-0.2717289</v>
      </c>
      <c r="G13" s="49">
        <v>-0.08249057</v>
      </c>
    </row>
    <row r="14" spans="1:7" ht="12.75">
      <c r="A14" t="s">
        <v>22</v>
      </c>
      <c r="B14" s="49">
        <v>0.008269048</v>
      </c>
      <c r="C14" s="49">
        <v>-0.1565898</v>
      </c>
      <c r="D14" s="49">
        <v>-0.09660716</v>
      </c>
      <c r="E14" s="49">
        <v>-0.1081104</v>
      </c>
      <c r="F14" s="49">
        <v>0.1952354</v>
      </c>
      <c r="G14" s="49">
        <v>-0.05964273</v>
      </c>
    </row>
    <row r="15" spans="1:7" ht="12.75">
      <c r="A15" t="s">
        <v>23</v>
      </c>
      <c r="B15" s="49">
        <v>-0.3990232</v>
      </c>
      <c r="C15" s="49">
        <v>-0.1511976</v>
      </c>
      <c r="D15" s="49">
        <v>-0.1697591</v>
      </c>
      <c r="E15" s="49">
        <v>-0.2008415</v>
      </c>
      <c r="F15" s="49">
        <v>-0.3383005</v>
      </c>
      <c r="G15" s="49">
        <v>-0.2284377</v>
      </c>
    </row>
    <row r="16" spans="1:7" ht="12.75">
      <c r="A16" t="s">
        <v>24</v>
      </c>
      <c r="B16" s="49">
        <v>-0.03771615</v>
      </c>
      <c r="C16" s="49">
        <v>0.01527629</v>
      </c>
      <c r="D16" s="49">
        <v>0.01178029</v>
      </c>
      <c r="E16" s="49">
        <v>0.01105375</v>
      </c>
      <c r="F16" s="49">
        <v>-0.03413964</v>
      </c>
      <c r="G16" s="49">
        <v>-0.0008453818</v>
      </c>
    </row>
    <row r="17" spans="1:7" ht="12.75">
      <c r="A17" t="s">
        <v>25</v>
      </c>
      <c r="B17" s="49">
        <v>0.002301721</v>
      </c>
      <c r="C17" s="49">
        <v>-0.01841206</v>
      </c>
      <c r="D17" s="49">
        <v>-0.0137783</v>
      </c>
      <c r="E17" s="49">
        <v>-0.005089077</v>
      </c>
      <c r="F17" s="49">
        <v>-0.007051395</v>
      </c>
      <c r="G17" s="49">
        <v>-0.009579078</v>
      </c>
    </row>
    <row r="18" spans="1:7" ht="12.75">
      <c r="A18" t="s">
        <v>26</v>
      </c>
      <c r="B18" s="49">
        <v>0.00943888</v>
      </c>
      <c r="C18" s="49">
        <v>0.0117531</v>
      </c>
      <c r="D18" s="49">
        <v>0.009670265</v>
      </c>
      <c r="E18" s="49">
        <v>0.02085245</v>
      </c>
      <c r="F18" s="49">
        <v>0.01227739</v>
      </c>
      <c r="G18" s="49">
        <v>0.01317814</v>
      </c>
    </row>
    <row r="19" spans="1:7" ht="12.75">
      <c r="A19" t="s">
        <v>27</v>
      </c>
      <c r="B19" s="49">
        <v>-0.1992248</v>
      </c>
      <c r="C19" s="49">
        <v>-0.1882025</v>
      </c>
      <c r="D19" s="49">
        <v>-0.1925138</v>
      </c>
      <c r="E19" s="49">
        <v>-0.1885391</v>
      </c>
      <c r="F19" s="49">
        <v>-0.1495598</v>
      </c>
      <c r="G19" s="49">
        <v>-0.1857496</v>
      </c>
    </row>
    <row r="20" spans="1:7" ht="12.75">
      <c r="A20" t="s">
        <v>28</v>
      </c>
      <c r="B20" s="49">
        <v>-0.003295883</v>
      </c>
      <c r="C20" s="49">
        <v>0.0009801607</v>
      </c>
      <c r="D20" s="49">
        <v>0.0009644695</v>
      </c>
      <c r="E20" s="49">
        <v>0.005814386</v>
      </c>
      <c r="F20" s="49">
        <v>-0.002194965</v>
      </c>
      <c r="G20" s="49">
        <v>0.001097043</v>
      </c>
    </row>
    <row r="21" spans="1:7" ht="12.75">
      <c r="A21" t="s">
        <v>29</v>
      </c>
      <c r="B21" s="49">
        <v>-226.4782</v>
      </c>
      <c r="C21" s="49">
        <v>64.24835</v>
      </c>
      <c r="D21" s="49">
        <v>160.5866</v>
      </c>
      <c r="E21" s="49">
        <v>-3.956504</v>
      </c>
      <c r="F21" s="49">
        <v>-152.5941</v>
      </c>
      <c r="G21" s="49">
        <v>0.005519571</v>
      </c>
    </row>
    <row r="22" spans="1:7" ht="12.75">
      <c r="A22" t="s">
        <v>30</v>
      </c>
      <c r="B22" s="49">
        <v>304.1194</v>
      </c>
      <c r="C22" s="49">
        <v>147.7662</v>
      </c>
      <c r="D22" s="49">
        <v>-22.06284</v>
      </c>
      <c r="E22" s="49">
        <v>-152.4396</v>
      </c>
      <c r="F22" s="49">
        <v>-280.6585</v>
      </c>
      <c r="G22" s="49">
        <v>0</v>
      </c>
    </row>
    <row r="23" spans="1:7" ht="12.75">
      <c r="A23" t="s">
        <v>31</v>
      </c>
      <c r="B23" s="49">
        <v>-0.88535</v>
      </c>
      <c r="C23" s="49">
        <v>-0.2538213</v>
      </c>
      <c r="D23" s="49">
        <v>1.727778</v>
      </c>
      <c r="E23" s="49">
        <v>-1.046876</v>
      </c>
      <c r="F23" s="49">
        <v>2.289827</v>
      </c>
      <c r="G23" s="49">
        <v>0.2807187</v>
      </c>
    </row>
    <row r="24" spans="1:7" ht="12.75">
      <c r="A24" t="s">
        <v>32</v>
      </c>
      <c r="B24" s="49">
        <v>0.2345616</v>
      </c>
      <c r="C24" s="49">
        <v>3.875766</v>
      </c>
      <c r="D24" s="49">
        <v>2.587088</v>
      </c>
      <c r="E24" s="49">
        <v>1.330788</v>
      </c>
      <c r="F24" s="49">
        <v>1.68318</v>
      </c>
      <c r="G24" s="49">
        <v>2.133993</v>
      </c>
    </row>
    <row r="25" spans="1:7" ht="12.75">
      <c r="A25" t="s">
        <v>33</v>
      </c>
      <c r="B25" s="49">
        <v>-0.487059</v>
      </c>
      <c r="C25" s="49">
        <v>-0.5349236</v>
      </c>
      <c r="D25" s="49">
        <v>1.138938</v>
      </c>
      <c r="E25" s="49">
        <v>0.1063393</v>
      </c>
      <c r="F25" s="49">
        <v>-3.447364</v>
      </c>
      <c r="G25" s="49">
        <v>-0.3602674</v>
      </c>
    </row>
    <row r="26" spans="1:7" ht="12.75">
      <c r="A26" t="s">
        <v>34</v>
      </c>
      <c r="B26" s="49">
        <v>1.101102</v>
      </c>
      <c r="C26" s="49">
        <v>0.5821364</v>
      </c>
      <c r="D26" s="49">
        <v>0.9519138</v>
      </c>
      <c r="E26" s="49">
        <v>0.7780823</v>
      </c>
      <c r="F26" s="49">
        <v>1.480577</v>
      </c>
      <c r="G26" s="49">
        <v>0.9133131</v>
      </c>
    </row>
    <row r="27" spans="1:7" ht="12.75">
      <c r="A27" t="s">
        <v>35</v>
      </c>
      <c r="B27" s="49">
        <v>0.1059505</v>
      </c>
      <c r="C27" s="49">
        <v>0.279736</v>
      </c>
      <c r="D27" s="49">
        <v>0.197338</v>
      </c>
      <c r="E27" s="49">
        <v>-0.03045561</v>
      </c>
      <c r="F27" s="49">
        <v>0.1064395</v>
      </c>
      <c r="G27" s="49">
        <v>0.1369941</v>
      </c>
    </row>
    <row r="28" spans="1:7" ht="12.75">
      <c r="A28" t="s">
        <v>36</v>
      </c>
      <c r="B28" s="49">
        <v>-0.1649646</v>
      </c>
      <c r="C28" s="49">
        <v>-0.09310392</v>
      </c>
      <c r="D28" s="49">
        <v>-0.006644629</v>
      </c>
      <c r="E28" s="49">
        <v>0.0480998</v>
      </c>
      <c r="F28" s="49">
        <v>-0.01608885</v>
      </c>
      <c r="G28" s="49">
        <v>-0.03842357</v>
      </c>
    </row>
    <row r="29" spans="1:7" ht="12.75">
      <c r="A29" t="s">
        <v>37</v>
      </c>
      <c r="B29" s="49">
        <v>0.1200375</v>
      </c>
      <c r="C29" s="49">
        <v>0.1103794</v>
      </c>
      <c r="D29" s="49">
        <v>-0.02573907</v>
      </c>
      <c r="E29" s="49">
        <v>-0.0626426</v>
      </c>
      <c r="F29" s="49">
        <v>-0.02656521</v>
      </c>
      <c r="G29" s="49">
        <v>0.01909673</v>
      </c>
    </row>
    <row r="30" spans="1:7" ht="12.75">
      <c r="A30" t="s">
        <v>38</v>
      </c>
      <c r="B30" s="49">
        <v>0.1254602</v>
      </c>
      <c r="C30" s="49">
        <v>0.06863288</v>
      </c>
      <c r="D30" s="49">
        <v>0.0908839</v>
      </c>
      <c r="E30" s="49">
        <v>0.07152881</v>
      </c>
      <c r="F30" s="49">
        <v>0.3991393</v>
      </c>
      <c r="G30" s="49">
        <v>0.1270711</v>
      </c>
    </row>
    <row r="31" spans="1:7" ht="12.75">
      <c r="A31" t="s">
        <v>39</v>
      </c>
      <c r="B31" s="49">
        <v>0.0003290481</v>
      </c>
      <c r="C31" s="49">
        <v>0.06571575</v>
      </c>
      <c r="D31" s="49">
        <v>0.002700365</v>
      </c>
      <c r="E31" s="49">
        <v>-0.004935404</v>
      </c>
      <c r="F31" s="49">
        <v>-0.001532698</v>
      </c>
      <c r="G31" s="49">
        <v>0.01511687</v>
      </c>
    </row>
    <row r="32" spans="1:7" ht="12.75">
      <c r="A32" t="s">
        <v>40</v>
      </c>
      <c r="B32" s="49">
        <v>-0.01995872</v>
      </c>
      <c r="C32" s="49">
        <v>-0.05168764</v>
      </c>
      <c r="D32" s="49">
        <v>-0.004915532</v>
      </c>
      <c r="E32" s="49">
        <v>0.01343785</v>
      </c>
      <c r="F32" s="49">
        <v>0.02055968</v>
      </c>
      <c r="G32" s="49">
        <v>-0.01052322</v>
      </c>
    </row>
    <row r="33" spans="1:7" ht="12.75">
      <c r="A33" t="s">
        <v>41</v>
      </c>
      <c r="B33" s="49">
        <v>0.1472012</v>
      </c>
      <c r="C33" s="49">
        <v>0.08090146</v>
      </c>
      <c r="D33" s="49">
        <v>0.03933402</v>
      </c>
      <c r="E33" s="49">
        <v>0.0761671</v>
      </c>
      <c r="F33" s="49">
        <v>0.09065714</v>
      </c>
      <c r="G33" s="49">
        <v>0.08065043</v>
      </c>
    </row>
    <row r="34" spans="1:7" ht="12.75">
      <c r="A34" t="s">
        <v>42</v>
      </c>
      <c r="B34" s="49">
        <v>-0.04440919</v>
      </c>
      <c r="C34" s="49">
        <v>-0.01618626</v>
      </c>
      <c r="D34" s="49">
        <v>0.004244994</v>
      </c>
      <c r="E34" s="49">
        <v>0.01247899</v>
      </c>
      <c r="F34" s="49">
        <v>0.006257572</v>
      </c>
      <c r="G34" s="49">
        <v>-0.005451415</v>
      </c>
    </row>
    <row r="35" spans="1:7" ht="12.75">
      <c r="A35" t="s">
        <v>43</v>
      </c>
      <c r="B35" s="49">
        <v>-0.005384967</v>
      </c>
      <c r="C35" s="49">
        <v>-0.001762377</v>
      </c>
      <c r="D35" s="49">
        <v>-0.000470809</v>
      </c>
      <c r="E35" s="49">
        <v>-0.005325697</v>
      </c>
      <c r="F35" s="49">
        <v>-8.563552E-05</v>
      </c>
      <c r="G35" s="49">
        <v>-0.002608661</v>
      </c>
    </row>
    <row r="36" spans="1:6" ht="12.75">
      <c r="A36" t="s">
        <v>44</v>
      </c>
      <c r="B36" s="49">
        <v>23.64807</v>
      </c>
      <c r="C36" s="49">
        <v>23.64807</v>
      </c>
      <c r="D36" s="49">
        <v>23.65723</v>
      </c>
      <c r="E36" s="49">
        <v>23.65418</v>
      </c>
      <c r="F36" s="49">
        <v>23.66943</v>
      </c>
    </row>
    <row r="37" spans="1:6" ht="12.75">
      <c r="A37" t="s">
        <v>45</v>
      </c>
      <c r="B37" s="49">
        <v>-0.3407796</v>
      </c>
      <c r="C37" s="49">
        <v>-0.323995</v>
      </c>
      <c r="D37" s="49">
        <v>-0.3173828</v>
      </c>
      <c r="E37" s="49">
        <v>-0.3148397</v>
      </c>
      <c r="F37" s="49">
        <v>-0.3128052</v>
      </c>
    </row>
    <row r="38" spans="1:7" ht="12.75">
      <c r="A38" t="s">
        <v>55</v>
      </c>
      <c r="B38" s="49">
        <v>0.0001412736</v>
      </c>
      <c r="C38" s="49">
        <v>2.498621E-05</v>
      </c>
      <c r="D38" s="49">
        <v>-2.518333E-05</v>
      </c>
      <c r="E38" s="49">
        <v>-6.571407E-05</v>
      </c>
      <c r="F38" s="49">
        <v>-3.088238E-05</v>
      </c>
      <c r="G38" s="49">
        <v>0.0002115317</v>
      </c>
    </row>
    <row r="39" spans="1:7" ht="12.75">
      <c r="A39" t="s">
        <v>56</v>
      </c>
      <c r="B39" s="49">
        <v>0.0003807165</v>
      </c>
      <c r="C39" s="49">
        <v>-0.0001095914</v>
      </c>
      <c r="D39" s="49">
        <v>-0.0002730528</v>
      </c>
      <c r="E39" s="49">
        <v>0</v>
      </c>
      <c r="F39" s="49">
        <v>0.0002585432</v>
      </c>
      <c r="G39" s="49">
        <v>0.000823594</v>
      </c>
    </row>
    <row r="40" spans="2:5" ht="12.75">
      <c r="B40" t="s">
        <v>46</v>
      </c>
      <c r="C40" t="s">
        <v>47</v>
      </c>
      <c r="D40" t="s">
        <v>48</v>
      </c>
      <c r="E40">
        <v>3.117132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0.0001412735894520903</v>
      </c>
      <c r="C50">
        <f>-0.017/(C7*C7+C22*C22)*(C21*C22+C6*C7)</f>
        <v>2.4986204428695774E-05</v>
      </c>
      <c r="D50">
        <f>-0.017/(D7*D7+D22*D22)*(D21*D22+D6*D7)</f>
        <v>-2.518332101689259E-05</v>
      </c>
      <c r="E50">
        <f>-0.017/(E7*E7+E22*E22)*(E21*E22+E6*E7)</f>
        <v>-6.571406121790195E-05</v>
      </c>
      <c r="F50">
        <f>-0.017/(F7*F7+F22*F22)*(F21*F22+F6*F7)</f>
        <v>-3.08823765075781E-05</v>
      </c>
      <c r="G50">
        <f>(B50*B$4+C50*C$4+D50*D$4+E50*E$4+F50*F$4)/SUM(B$4:F$4)</f>
        <v>4.4722237837046574E-07</v>
      </c>
    </row>
    <row r="51" spans="1:7" ht="12.75">
      <c r="A51" t="s">
        <v>59</v>
      </c>
      <c r="B51">
        <f>-0.017/(B7*B7+B22*B22)*(B21*B7-B6*B22)</f>
        <v>0.0003807165360739984</v>
      </c>
      <c r="C51">
        <f>-0.017/(C7*C7+C22*C22)*(C21*C7-C6*C22)</f>
        <v>-0.00010959140664808516</v>
      </c>
      <c r="D51">
        <f>-0.017/(D7*D7+D22*D22)*(D21*D7-D6*D22)</f>
        <v>-0.0002730527815582264</v>
      </c>
      <c r="E51">
        <f>-0.017/(E7*E7+E22*E22)*(E21*E7-E6*E22)</f>
        <v>5.724314279356752E-06</v>
      </c>
      <c r="F51">
        <f>-0.017/(F7*F7+F22*F22)*(F21*F7-F6*F22)</f>
        <v>0.00025854322985329484</v>
      </c>
      <c r="G51">
        <f>(B51*B$4+C51*C$4+D51*D$4+E51*E$4+F51*F$4)/SUM(B$4:F$4)</f>
        <v>-1.0444887651149762E-06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10000.060305661744</v>
      </c>
      <c r="C62">
        <f>C7+(2/0.017)*(C8*C50-C23*C51)</f>
        <v>9999.997413606356</v>
      </c>
      <c r="D62">
        <f>D7+(2/0.017)*(D8*D50-D23*D51)</f>
        <v>10000.048395827784</v>
      </c>
      <c r="E62">
        <f>E7+(2/0.017)*(E8*E50-E23*E51)</f>
        <v>9999.979589929793</v>
      </c>
      <c r="F62">
        <f>F7+(2/0.017)*(F8*F50-F23*F51)</f>
        <v>9999.943706967892</v>
      </c>
    </row>
    <row r="63" spans="1:6" ht="12.75">
      <c r="A63" t="s">
        <v>67</v>
      </c>
      <c r="B63">
        <f>B8+(3/0.017)*(B9*B50-B24*B51)</f>
        <v>1.202132008333481</v>
      </c>
      <c r="C63">
        <f>C8+(3/0.017)*(C9*C50-C24*C51)</f>
        <v>0.30720182968122894</v>
      </c>
      <c r="D63">
        <f>D8+(3/0.017)*(D9*D50-D24*D51)</f>
        <v>2.52106738726867</v>
      </c>
      <c r="E63">
        <f>E8+(3/0.017)*(E9*E50-E24*E51)</f>
        <v>2.7300942777178485</v>
      </c>
      <c r="F63">
        <f>F8+(3/0.017)*(F9*F50-F24*F51)</f>
        <v>-3.7467121490428754</v>
      </c>
    </row>
    <row r="64" spans="1:6" ht="12.75">
      <c r="A64" t="s">
        <v>68</v>
      </c>
      <c r="B64">
        <f>B9+(4/0.017)*(B10*B50-B25*B51)</f>
        <v>-0.9573105071282833</v>
      </c>
      <c r="C64">
        <f>C9+(4/0.017)*(C10*C50-C25*C51)</f>
        <v>-0.28405424898592685</v>
      </c>
      <c r="D64">
        <f>D9+(4/0.017)*(D10*D50-D25*D51)</f>
        <v>0.6182479725855123</v>
      </c>
      <c r="E64">
        <f>E9+(4/0.017)*(E10*E50-E25*E51)</f>
        <v>-0.0050176079919936785</v>
      </c>
      <c r="F64">
        <f>F9+(4/0.017)*(F10*F50-F25*F51)</f>
        <v>-0.934662132739257</v>
      </c>
    </row>
    <row r="65" spans="1:6" ht="12.75">
      <c r="A65" t="s">
        <v>69</v>
      </c>
      <c r="B65">
        <f>B10+(5/0.017)*(B11*B50-B26*B51)</f>
        <v>-0.4461080759049722</v>
      </c>
      <c r="C65">
        <f>C10+(5/0.017)*(C11*C50-C26*C51)</f>
        <v>-0.6311212219444722</v>
      </c>
      <c r="D65">
        <f>D10+(5/0.017)*(D11*D50-D26*D51)</f>
        <v>-0.5761112561804603</v>
      </c>
      <c r="E65">
        <f>E10+(5/0.017)*(E11*E50-E26*E51)</f>
        <v>-1.0429574295370843</v>
      </c>
      <c r="F65">
        <f>F10+(5/0.017)*(F11*F50-F26*F51)</f>
        <v>-0.3583583212704254</v>
      </c>
    </row>
    <row r="66" spans="1:6" ht="12.75">
      <c r="A66" t="s">
        <v>70</v>
      </c>
      <c r="B66">
        <f>B11+(6/0.017)*(B12*B50-B27*B51)</f>
        <v>2.581311768269771</v>
      </c>
      <c r="C66">
        <f>C11+(6/0.017)*(C12*C50-C27*C51)</f>
        <v>1.8689416946162953</v>
      </c>
      <c r="D66">
        <f>D11+(6/0.017)*(D12*D50-D27*D51)</f>
        <v>1.5142345664079955</v>
      </c>
      <c r="E66">
        <f>E11+(6/0.017)*(E12*E50-E27*E51)</f>
        <v>1.352167081485702</v>
      </c>
      <c r="F66">
        <f>F11+(6/0.017)*(F12*F50-F27*F51)</f>
        <v>13.883056881797787</v>
      </c>
    </row>
    <row r="67" spans="1:6" ht="12.75">
      <c r="A67" t="s">
        <v>71</v>
      </c>
      <c r="B67">
        <f>B12+(7/0.017)*(B13*B50-B28*B51)</f>
        <v>-0.15025905760418778</v>
      </c>
      <c r="C67">
        <f>C12+(7/0.017)*(C13*C50-C28*C51)</f>
        <v>-0.19103288185988532</v>
      </c>
      <c r="D67">
        <f>D12+(7/0.017)*(D13*D50-D28*D51)</f>
        <v>0.245458145222493</v>
      </c>
      <c r="E67">
        <f>E12+(7/0.017)*(E13*E50-E28*E51)</f>
        <v>0.1587446105805738</v>
      </c>
      <c r="F67">
        <f>F12+(7/0.017)*(F13*F50-F28*F51)</f>
        <v>-0.009469418700593733</v>
      </c>
    </row>
    <row r="68" spans="1:6" ht="12.75">
      <c r="A68" t="s">
        <v>72</v>
      </c>
      <c r="B68">
        <f>B13+(8/0.017)*(B14*B50-B29*B51)</f>
        <v>-0.01714748199137457</v>
      </c>
      <c r="C68">
        <f>C13+(8/0.017)*(C14*C50-C29*C51)</f>
        <v>-0.021496182843895026</v>
      </c>
      <c r="D68">
        <f>D13+(8/0.017)*(D14*D50-D29*D51)</f>
        <v>0.061608146218629846</v>
      </c>
      <c r="E68">
        <f>E13+(8/0.017)*(E14*E50-E29*E51)</f>
        <v>-0.229088919118321</v>
      </c>
      <c r="F68">
        <f>F13+(8/0.017)*(F14*F50-F29*F51)</f>
        <v>-0.2713341131460125</v>
      </c>
    </row>
    <row r="69" spans="1:6" ht="12.75">
      <c r="A69" t="s">
        <v>73</v>
      </c>
      <c r="B69">
        <f>B14+(9/0.017)*(B15*B50-B30*B51)</f>
        <v>-0.046861888028252544</v>
      </c>
      <c r="C69">
        <f>C14+(9/0.017)*(C15*C50-C30*C51)</f>
        <v>-0.15460783073711593</v>
      </c>
      <c r="D69">
        <f>D14+(9/0.017)*(D15*D50-D30*D51)</f>
        <v>-0.08120593667986552</v>
      </c>
      <c r="E69">
        <f>E14+(9/0.017)*(E15*E50-E30*E51)</f>
        <v>-0.1013399344036093</v>
      </c>
      <c r="F69">
        <f>F14+(9/0.017)*(F15*F50-F30*F51)</f>
        <v>0.1461339198042864</v>
      </c>
    </row>
    <row r="70" spans="1:6" ht="12.75">
      <c r="A70" t="s">
        <v>74</v>
      </c>
      <c r="B70">
        <f>B15+(10/0.017)*(B16*B50-B31*B51)</f>
        <v>-0.4022311823197925</v>
      </c>
      <c r="C70">
        <f>C15+(10/0.017)*(C16*C50-C31*C51)</f>
        <v>-0.14673667177277297</v>
      </c>
      <c r="D70">
        <f>D15+(10/0.017)*(D16*D50-D31*D51)</f>
        <v>-0.16949987920604095</v>
      </c>
      <c r="E70">
        <f>E15+(10/0.017)*(E16*E50-E31*E51)</f>
        <v>-0.2012521676474093</v>
      </c>
      <c r="F70">
        <f>F15+(10/0.017)*(F16*F50-F31*F51)</f>
        <v>-0.3374472165249277</v>
      </c>
    </row>
    <row r="71" spans="1:6" ht="12.75">
      <c r="A71" t="s">
        <v>75</v>
      </c>
      <c r="B71">
        <f>B16+(11/0.017)*(B17*B50-B32*B51)</f>
        <v>-0.03258899362146829</v>
      </c>
      <c r="C71">
        <f>C16+(11/0.017)*(C17*C50-C32*C51)</f>
        <v>0.011313333802390253</v>
      </c>
      <c r="D71">
        <f>D16+(11/0.017)*(D17*D50-D32*D51)</f>
        <v>0.011136326490106728</v>
      </c>
      <c r="E71">
        <f>E16+(11/0.017)*(E17*E50-E32*E51)</f>
        <v>0.011220368579394081</v>
      </c>
      <c r="F71">
        <f>F16+(11/0.017)*(F17*F50-F32*F51)</f>
        <v>-0.03743821791783658</v>
      </c>
    </row>
    <row r="72" spans="1:6" ht="12.75">
      <c r="A72" t="s">
        <v>76</v>
      </c>
      <c r="B72">
        <f>B17+(12/0.017)*(B18*B50-B33*B51)</f>
        <v>-0.036316020067243514</v>
      </c>
      <c r="C72">
        <f>C17+(12/0.017)*(C18*C50-C33*C51)</f>
        <v>-0.011946339886667271</v>
      </c>
      <c r="D72">
        <f>D17+(12/0.017)*(D18*D50-D33*D51)</f>
        <v>-0.006368840576668127</v>
      </c>
      <c r="E72">
        <f>E17+(12/0.017)*(E18*E50-E33*E51)</f>
        <v>-0.006364114831052071</v>
      </c>
      <c r="F72">
        <f>F17+(12/0.017)*(F18*F50-F33*F51)</f>
        <v>-0.02386406189320426</v>
      </c>
    </row>
    <row r="73" spans="1:6" ht="12.75">
      <c r="A73" t="s">
        <v>77</v>
      </c>
      <c r="B73">
        <f>B18+(13/0.017)*(B19*B50-B34*B51)</f>
        <v>0.0008451997044767214</v>
      </c>
      <c r="C73">
        <f>C18+(13/0.017)*(C19*C50-C34*C51)</f>
        <v>0.006800603833533985</v>
      </c>
      <c r="D73">
        <f>D18+(13/0.017)*(D19*D50-D34*D51)</f>
        <v>0.014264040010866936</v>
      </c>
      <c r="E73">
        <f>E18+(13/0.017)*(E19*E50-E34*E51)</f>
        <v>0.030272277757844086</v>
      </c>
      <c r="F73">
        <f>F18+(13/0.017)*(F19*F50-F34*F51)</f>
        <v>0.014572202900883586</v>
      </c>
    </row>
    <row r="74" spans="1:6" ht="12.75">
      <c r="A74" t="s">
        <v>78</v>
      </c>
      <c r="B74">
        <f>B19+(14/0.017)*(B20*B50-B35*B51)</f>
        <v>-0.19791989725540934</v>
      </c>
      <c r="C74">
        <f>C19+(14/0.017)*(C20*C50-C35*C51)</f>
        <v>-0.1883413889590538</v>
      </c>
      <c r="D74">
        <f>D19+(14/0.017)*(D20*D50-D35*D51)</f>
        <v>-0.19263967173699237</v>
      </c>
      <c r="E74">
        <f>E19+(14/0.017)*(E20*E50-E35*E51)</f>
        <v>-0.18882865372695848</v>
      </c>
      <c r="F74">
        <f>F19+(14/0.017)*(F20*F50-F35*F51)</f>
        <v>-0.14948574311336782</v>
      </c>
    </row>
    <row r="75" spans="1:6" ht="12.75">
      <c r="A75" t="s">
        <v>79</v>
      </c>
      <c r="B75" s="49">
        <f>B20</f>
        <v>-0.003295883</v>
      </c>
      <c r="C75" s="49">
        <f>C20</f>
        <v>0.0009801607</v>
      </c>
      <c r="D75" s="49">
        <f>D20</f>
        <v>0.0009644695</v>
      </c>
      <c r="E75" s="49">
        <f>E20</f>
        <v>0.005814386</v>
      </c>
      <c r="F75" s="49">
        <f>F20</f>
        <v>-0.002194965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304.1603363711826</v>
      </c>
      <c r="C82">
        <f>C22+(2/0.017)*(C8*C51+C23*C50)</f>
        <v>147.76244436589326</v>
      </c>
      <c r="D82">
        <f>D22+(2/0.017)*(D8*D51+D23*D50)</f>
        <v>-22.14501805612414</v>
      </c>
      <c r="E82">
        <f>E22+(2/0.017)*(E8*E51+E23*E50)</f>
        <v>-152.4296672093281</v>
      </c>
      <c r="F82">
        <f>F22+(2/0.017)*(F8*F51+F23*F50)</f>
        <v>-280.7786365955673</v>
      </c>
    </row>
    <row r="83" spans="1:6" ht="12.75">
      <c r="A83" t="s">
        <v>82</v>
      </c>
      <c r="B83">
        <f>B23+(3/0.017)*(B9*B51+B24*B50)</f>
        <v>-0.9457881463292669</v>
      </c>
      <c r="C83">
        <f>C23+(3/0.017)*(C9*C51+C24*C50)</f>
        <v>-0.23158046578714075</v>
      </c>
      <c r="D83">
        <f>D23+(3/0.017)*(D9*D51+D24*D50)</f>
        <v>1.6901990274309246</v>
      </c>
      <c r="E83">
        <f>E23+(3/0.017)*(E9*E51+E24*E50)</f>
        <v>-1.0623293994963436</v>
      </c>
      <c r="F83">
        <f>F23+(3/0.017)*(F9*F51+F24*F50)</f>
        <v>2.2284017429088547</v>
      </c>
    </row>
    <row r="84" spans="1:6" ht="12.75">
      <c r="A84" t="s">
        <v>83</v>
      </c>
      <c r="B84">
        <f>B24+(4/0.017)*(B10*B51+B25*B50)</f>
        <v>0.17975999011225094</v>
      </c>
      <c r="C84">
        <f>C24+(4/0.017)*(C10*C51+C25*C50)</f>
        <v>3.8897316281219383</v>
      </c>
      <c r="D84">
        <f>D24+(4/0.017)*(D10*D51+D25*D50)</f>
        <v>2.6215520895078246</v>
      </c>
      <c r="E84">
        <f>E24+(4/0.017)*(E10*E51+E25*E50)</f>
        <v>1.3277760660452274</v>
      </c>
      <c r="F84">
        <f>F24+(4/0.017)*(F10*F51+F25*F50)</f>
        <v>1.7009552829584258</v>
      </c>
    </row>
    <row r="85" spans="1:6" ht="12.75">
      <c r="A85" t="s">
        <v>84</v>
      </c>
      <c r="B85">
        <f>B25+(5/0.017)*(B11*B51+B26*B50)</f>
        <v>-0.1496847893622446</v>
      </c>
      <c r="C85">
        <f>C25+(5/0.017)*(C11*C51+C26*C50)</f>
        <v>-0.5905909830799719</v>
      </c>
      <c r="D85">
        <f>D25+(5/0.017)*(D11*D51+D26*D50)</f>
        <v>1.0116307677965601</v>
      </c>
      <c r="E85">
        <f>E25+(5/0.017)*(E11*E51+E26*E50)</f>
        <v>0.09358317776828187</v>
      </c>
      <c r="F85">
        <f>F25+(5/0.017)*(F11*F51+F26*F50)</f>
        <v>-2.4043885517265524</v>
      </c>
    </row>
    <row r="86" spans="1:6" ht="12.75">
      <c r="A86" t="s">
        <v>85</v>
      </c>
      <c r="B86">
        <f>B26+(6/0.017)*(B12*B51+B27*B50)</f>
        <v>1.0826897366346369</v>
      </c>
      <c r="C86">
        <f>C26+(6/0.017)*(C12*C51+C27*C50)</f>
        <v>0.591819724588606</v>
      </c>
      <c r="D86">
        <f>D26+(6/0.017)*(D12*D51+D27*D50)</f>
        <v>0.9263689021053969</v>
      </c>
      <c r="E86">
        <f>E26+(6/0.017)*(E12*E51+E27*E50)</f>
        <v>0.7790968952974526</v>
      </c>
      <c r="F86">
        <f>F26+(6/0.017)*(F12*F51+F27*F50)</f>
        <v>1.4780811563192076</v>
      </c>
    </row>
    <row r="87" spans="1:6" ht="12.75">
      <c r="A87" t="s">
        <v>86</v>
      </c>
      <c r="B87">
        <f>B27+(7/0.017)*(B13*B51+B28*B50)</f>
        <v>0.09695135167477792</v>
      </c>
      <c r="C87">
        <f>C27+(7/0.017)*(C13*C51+C28*C50)</f>
        <v>0.2799219342477915</v>
      </c>
      <c r="D87">
        <f>D27+(7/0.017)*(D13*D51+D28*D50)</f>
        <v>0.1902369493929919</v>
      </c>
      <c r="E87">
        <f>E27+(7/0.017)*(E13*E51+E28*E50)</f>
        <v>-0.032305386293247675</v>
      </c>
      <c r="F87">
        <f>F27+(7/0.017)*(F13*F51+F28*F50)</f>
        <v>0.0777161094887963</v>
      </c>
    </row>
    <row r="88" spans="1:6" ht="12.75">
      <c r="A88" t="s">
        <v>87</v>
      </c>
      <c r="B88">
        <f>B28+(8/0.017)*(B14*B51+B29*B50)</f>
        <v>-0.1555028156211553</v>
      </c>
      <c r="C88">
        <f>C28+(8/0.017)*(C14*C51+C29*C50)</f>
        <v>-0.08373033943441925</v>
      </c>
      <c r="D88">
        <f>D28+(8/0.017)*(D14*D51+D29*D50)</f>
        <v>0.006073982303024423</v>
      </c>
      <c r="E88">
        <f>E28+(8/0.017)*(E14*E51+E29*E50)</f>
        <v>0.0497457490563678</v>
      </c>
      <c r="F88">
        <f>F28+(8/0.017)*(F14*F51+F29*F50)</f>
        <v>0.008051003042316634</v>
      </c>
    </row>
    <row r="89" spans="1:6" ht="12.75">
      <c r="A89" t="s">
        <v>88</v>
      </c>
      <c r="B89">
        <f>B29+(9/0.017)*(B15*B51+B30*B50)</f>
        <v>0.04899546120187846</v>
      </c>
      <c r="C89">
        <f>C29+(9/0.017)*(C15*C51+C30*C50)</f>
        <v>0.12005960561907189</v>
      </c>
      <c r="D89">
        <f>D29+(9/0.017)*(D15*D51+D30*D50)</f>
        <v>-0.0024108391654302647</v>
      </c>
      <c r="E89">
        <f>E29+(9/0.017)*(E15*E51+E30*E50)</f>
        <v>-0.06573972683468765</v>
      </c>
      <c r="F89">
        <f>F29+(9/0.017)*(F15*F51+F30*F50)</f>
        <v>-0.07939609627370597</v>
      </c>
    </row>
    <row r="90" spans="1:6" ht="12.75">
      <c r="A90" t="s">
        <v>89</v>
      </c>
      <c r="B90">
        <f>B30+(10/0.017)*(B16*B51+B31*B50)</f>
        <v>0.11704097872008355</v>
      </c>
      <c r="C90">
        <f>C30+(10/0.017)*(C16*C51+C31*C50)</f>
        <v>0.06861396062012999</v>
      </c>
      <c r="D90">
        <f>D30+(10/0.017)*(D16*D51+D31*D50)</f>
        <v>0.08895175581722334</v>
      </c>
      <c r="E90">
        <f>E30+(10/0.017)*(E16*E51+E31*E50)</f>
        <v>0.07175681034091559</v>
      </c>
      <c r="F90">
        <f>F30+(10/0.017)*(F16*F51+F31*F50)</f>
        <v>0.39397504150887036</v>
      </c>
    </row>
    <row r="91" spans="1:6" ht="12.75">
      <c r="A91" t="s">
        <v>90</v>
      </c>
      <c r="B91">
        <f>B31+(11/0.017)*(B17*B51+B32*B50)</f>
        <v>-0.0009284051035614636</v>
      </c>
      <c r="C91">
        <f>C31+(11/0.017)*(C17*C51+C32*C50)</f>
        <v>0.06618572539807843</v>
      </c>
      <c r="D91">
        <f>D31+(11/0.017)*(D17*D51+D32*D50)</f>
        <v>0.005214830774420806</v>
      </c>
      <c r="E91">
        <f>E31+(11/0.017)*(E17*E51+E32*E50)</f>
        <v>-0.005525642759437949</v>
      </c>
      <c r="F91">
        <f>F31+(11/0.017)*(F17*F51+F32*F50)</f>
        <v>-0.003123182963880804</v>
      </c>
    </row>
    <row r="92" spans="1:6" ht="12.75">
      <c r="A92" t="s">
        <v>91</v>
      </c>
      <c r="B92">
        <f>B32+(12/0.017)*(B18*B51+B33*B50)</f>
        <v>-0.00274282852211305</v>
      </c>
      <c r="C92">
        <f>C32+(12/0.017)*(C18*C51+C33*C50)</f>
        <v>-0.051169958830589876</v>
      </c>
      <c r="D92">
        <f>D32+(12/0.017)*(D18*D51+D33*D50)</f>
        <v>-0.007478628947670613</v>
      </c>
      <c r="E92">
        <f>E32+(12/0.017)*(E18*E51+E33*E50)</f>
        <v>0.009988991062426714</v>
      </c>
      <c r="F92">
        <f>F32+(12/0.017)*(F18*F51+F33*F50)</f>
        <v>0.020824052800603524</v>
      </c>
    </row>
    <row r="93" spans="1:6" ht="12.75">
      <c r="A93" t="s">
        <v>92</v>
      </c>
      <c r="B93">
        <f>B33+(13/0.017)*(B19*B51+B34*B50)</f>
        <v>0.08440200714023913</v>
      </c>
      <c r="C93">
        <f>C33+(13/0.017)*(C19*C51+C34*C50)</f>
        <v>0.09636453444759252</v>
      </c>
      <c r="D93">
        <f>D33+(13/0.017)*(D19*D51+D34*D50)</f>
        <v>0.07945012775955618</v>
      </c>
      <c r="E93">
        <f>E33+(13/0.017)*(E19*E51+E34*E50)</f>
        <v>0.07471469245430115</v>
      </c>
      <c r="F93">
        <f>F33+(13/0.017)*(F19*F51+F34*F50)</f>
        <v>0.060939964014375236</v>
      </c>
    </row>
    <row r="94" spans="1:6" ht="12.75">
      <c r="A94" t="s">
        <v>93</v>
      </c>
      <c r="B94">
        <f>B34+(14/0.017)*(B20*B51+B35*B50)</f>
        <v>-0.04606905534513572</v>
      </c>
      <c r="C94">
        <f>C34+(14/0.017)*(C20*C51+C35*C50)</f>
        <v>-0.01631098542505838</v>
      </c>
      <c r="D94">
        <f>D34+(14/0.017)*(D20*D51+D35*D50)</f>
        <v>0.004037880844867176</v>
      </c>
      <c r="E94">
        <f>E34+(14/0.017)*(E20*E51+E35*E50)</f>
        <v>0.012794613042404757</v>
      </c>
      <c r="F94">
        <f>F34+(14/0.017)*(F20*F51+F35*F50)</f>
        <v>0.005792402472352103</v>
      </c>
    </row>
    <row r="95" spans="1:6" ht="12.75">
      <c r="A95" t="s">
        <v>94</v>
      </c>
      <c r="B95" s="49">
        <f>B35</f>
        <v>-0.005384967</v>
      </c>
      <c r="C95" s="49">
        <f>C35</f>
        <v>-0.001762377</v>
      </c>
      <c r="D95" s="49">
        <f>D35</f>
        <v>-0.000470809</v>
      </c>
      <c r="E95" s="49">
        <f>E35</f>
        <v>-0.005325697</v>
      </c>
      <c r="F95" s="49">
        <f>F35</f>
        <v>-8.563552E-05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1.2021247588405728</v>
      </c>
      <c r="C103">
        <f>C63*10000/C62</f>
        <v>0.3072019091357355</v>
      </c>
      <c r="D103">
        <f>D63*10000/D62</f>
        <v>2.5210551864134065</v>
      </c>
      <c r="E103">
        <f>E63*10000/E62</f>
        <v>2.7300998498708093</v>
      </c>
      <c r="F103">
        <f>F63*10000/F62</f>
        <v>-3.746733240540337</v>
      </c>
      <c r="G103">
        <f>AVERAGE(C103:E103)</f>
        <v>1.8527856484733174</v>
      </c>
      <c r="H103">
        <f>STDEV(C103:E103)</f>
        <v>1.3425895647250352</v>
      </c>
      <c r="I103">
        <f>(B103*B4+C103*C4+D103*D4+E103*E4+F103*F4)/SUM(B4:F4)</f>
        <v>1.0101283719381817</v>
      </c>
      <c r="K103">
        <f>(LN(H103)+LN(H123))/2-LN(K114*K115^3)</f>
        <v>-3.5588039552741093</v>
      </c>
    </row>
    <row r="104" spans="1:11" ht="12.75">
      <c r="A104" t="s">
        <v>68</v>
      </c>
      <c r="B104">
        <f>B64*10000/B62</f>
        <v>-0.9573047340387356</v>
      </c>
      <c r="C104">
        <f>C64*10000/C62</f>
        <v>-0.2840543224535563</v>
      </c>
      <c r="D104">
        <f>D64*10000/D62</f>
        <v>0.6182449805377517</v>
      </c>
      <c r="E104">
        <f>E64*10000/E62</f>
        <v>-0.005017618232987719</v>
      </c>
      <c r="F104">
        <f>F64*10000/F62</f>
        <v>-0.9346673942654206</v>
      </c>
      <c r="G104">
        <f>AVERAGE(C104:E104)</f>
        <v>0.10972434661706922</v>
      </c>
      <c r="H104">
        <f>STDEV(C104:E104)</f>
        <v>0.4619635233629262</v>
      </c>
      <c r="I104">
        <f>(B104*B4+C104*C4+D104*D4+E104*E4+F104*F4)/SUM(B4:F4)</f>
        <v>-0.1842332186068759</v>
      </c>
      <c r="K104">
        <f>(LN(H104)+LN(H124))/2-LN(K114*K115^4)</f>
        <v>-3.5495525483112904</v>
      </c>
    </row>
    <row r="105" spans="1:11" ht="12.75">
      <c r="A105" t="s">
        <v>69</v>
      </c>
      <c r="B105">
        <f>B65*10000/B62</f>
        <v>-0.4461053856369233</v>
      </c>
      <c r="C105">
        <f>C65*10000/C62</f>
        <v>-0.6311213851773061</v>
      </c>
      <c r="D105">
        <f>D65*10000/D62</f>
        <v>-0.5761084680558399</v>
      </c>
      <c r="E105">
        <f>E65*10000/E62</f>
        <v>-1.042959558224865</v>
      </c>
      <c r="F105">
        <f>F65*10000/F62</f>
        <v>-0.35836033858943006</v>
      </c>
      <c r="G105">
        <f>AVERAGE(C105:E105)</f>
        <v>-0.7500631371526704</v>
      </c>
      <c r="H105">
        <f>STDEV(C105:E105)</f>
        <v>0.2551427842801528</v>
      </c>
      <c r="I105">
        <f>(B105*B4+C105*C4+D105*D4+E105*E4+F105*F4)/SUM(B4:F4)</f>
        <v>-0.6537544272035654</v>
      </c>
      <c r="K105">
        <f>(LN(H105)+LN(H125))/2-LN(K114*K115^5)</f>
        <v>-3.4880010105240022</v>
      </c>
    </row>
    <row r="106" spans="1:11" ht="12.75">
      <c r="A106" t="s">
        <v>70</v>
      </c>
      <c r="B106">
        <f>B66*10000/B62</f>
        <v>2.5812962015922114</v>
      </c>
      <c r="C106">
        <f>C66*10000/C62</f>
        <v>1.8689421779983124</v>
      </c>
      <c r="D106">
        <f>D66*10000/D62</f>
        <v>1.5142272381799309</v>
      </c>
      <c r="E106">
        <f>E66*10000/E62</f>
        <v>1.3521698412738414</v>
      </c>
      <c r="F106">
        <f>F66*10000/F62</f>
        <v>13.883135034174412</v>
      </c>
      <c r="G106">
        <f>AVERAGE(C106:E106)</f>
        <v>1.578446419150695</v>
      </c>
      <c r="H106">
        <f>STDEV(C106:E106)</f>
        <v>0.2643037824253252</v>
      </c>
      <c r="I106">
        <f>(B106*B4+C106*C4+D106*D4+E106*E4+F106*F4)/SUM(B4:F4)</f>
        <v>3.3683114451357072</v>
      </c>
      <c r="K106">
        <f>(LN(H106)+LN(H126))/2-LN(K114*K115^6)</f>
        <v>-3.662816972404296</v>
      </c>
    </row>
    <row r="107" spans="1:11" ht="12.75">
      <c r="A107" t="s">
        <v>71</v>
      </c>
      <c r="B107">
        <f>B67*10000/B62</f>
        <v>-0.15025815146246213</v>
      </c>
      <c r="C107">
        <f>C67*10000/C62</f>
        <v>-0.19103293126852125</v>
      </c>
      <c r="D107">
        <f>D67*10000/D62</f>
        <v>0.24545695731322958</v>
      </c>
      <c r="E107">
        <f>E67*10000/E62</f>
        <v>0.15874493458009978</v>
      </c>
      <c r="F107">
        <f>F67*10000/F62</f>
        <v>-0.009469472007122908</v>
      </c>
      <c r="G107">
        <f>AVERAGE(C107:E107)</f>
        <v>0.07105632020826937</v>
      </c>
      <c r="H107">
        <f>STDEV(C107:E107)</f>
        <v>0.23107969518407714</v>
      </c>
      <c r="I107">
        <f>(B107*B4+C107*C4+D107*D4+E107*E4+F107*F4)/SUM(B4:F4)</f>
        <v>0.0282738844664623</v>
      </c>
      <c r="K107">
        <f>(LN(H107)+LN(H127))/2-LN(K114*K115^7)</f>
        <v>-3.159730259633095</v>
      </c>
    </row>
    <row r="108" spans="1:9" ht="12.75">
      <c r="A108" t="s">
        <v>72</v>
      </c>
      <c r="B108">
        <f>B68*10000/B62</f>
        <v>-0.017147378582973306</v>
      </c>
      <c r="C108">
        <f>C68*10000/C62</f>
        <v>-0.021496188403655532</v>
      </c>
      <c r="D108">
        <f>D68*10000/D62</f>
        <v>0.061607848062349355</v>
      </c>
      <c r="E108">
        <f>E68*10000/E62</f>
        <v>-0.22908938669136758</v>
      </c>
      <c r="F108">
        <f>F68*10000/F62</f>
        <v>-0.27133564057660525</v>
      </c>
      <c r="G108">
        <f>AVERAGE(C108:E108)</f>
        <v>-0.06299257567755792</v>
      </c>
      <c r="H108">
        <f>STDEV(C108:E108)</f>
        <v>0.14972535921130284</v>
      </c>
      <c r="I108">
        <f>(B108*B4+C108*C4+D108*D4+E108*E4+F108*F4)/SUM(B4:F4)</f>
        <v>-0.08422052828295384</v>
      </c>
    </row>
    <row r="109" spans="1:9" ht="12.75">
      <c r="A109" t="s">
        <v>73</v>
      </c>
      <c r="B109">
        <f>B69*10000/B62</f>
        <v>-0.04686160542623998</v>
      </c>
      <c r="C109">
        <f>C69*10000/C62</f>
        <v>-0.15460787072479734</v>
      </c>
      <c r="D109">
        <f>D69*10000/D62</f>
        <v>-0.08120554367891483</v>
      </c>
      <c r="E109">
        <f>E69*10000/E62</f>
        <v>-0.10134014123954904</v>
      </c>
      <c r="F109">
        <f>F69*10000/F62</f>
        <v>0.14613474244106123</v>
      </c>
      <c r="G109">
        <f>AVERAGE(C109:E109)</f>
        <v>-0.11238451854775373</v>
      </c>
      <c r="H109">
        <f>STDEV(C109:E109)</f>
        <v>0.03792702343359105</v>
      </c>
      <c r="I109">
        <f>(B109*B4+C109*C4+D109*D4+E109*E4+F109*F4)/SUM(B4:F4)</f>
        <v>-0.06835293732424053</v>
      </c>
    </row>
    <row r="110" spans="1:11" ht="12.75">
      <c r="A110" t="s">
        <v>74</v>
      </c>
      <c r="B110">
        <f>B70*10000/B62</f>
        <v>-0.4022287566526582</v>
      </c>
      <c r="C110">
        <f>C70*10000/C62</f>
        <v>-0.14673670972466232</v>
      </c>
      <c r="D110">
        <f>D70*10000/D62</f>
        <v>-0.16949905890131456</v>
      </c>
      <c r="E110">
        <f>E70*10000/E62</f>
        <v>-0.20125257840533475</v>
      </c>
      <c r="F110">
        <f>F70*10000/F62</f>
        <v>-0.3374491161283206</v>
      </c>
      <c r="G110">
        <f>AVERAGE(C110:E110)</f>
        <v>-0.17249611567710388</v>
      </c>
      <c r="H110">
        <f>STDEV(C110:E110)</f>
        <v>0.027381229820628232</v>
      </c>
      <c r="I110">
        <f>(B110*B4+C110*C4+D110*D4+E110*E4+F110*F4)/SUM(B4:F4)</f>
        <v>-0.22777082105243637</v>
      </c>
      <c r="K110">
        <f>EXP(AVERAGE(K103:K107))</f>
        <v>0.030691149703342045</v>
      </c>
    </row>
    <row r="111" spans="1:9" ht="12.75">
      <c r="A111" t="s">
        <v>75</v>
      </c>
      <c r="B111">
        <f>B71*10000/B62</f>
        <v>-0.03258879709257088</v>
      </c>
      <c r="C111">
        <f>C71*10000/C62</f>
        <v>0.011313336728464475</v>
      </c>
      <c r="D111">
        <f>D71*10000/D62</f>
        <v>0.01113627259519366</v>
      </c>
      <c r="E111">
        <f>E71*10000/E62</f>
        <v>0.011220391480291867</v>
      </c>
      <c r="F111">
        <f>F71*10000/F62</f>
        <v>-0.0374384286701033</v>
      </c>
      <c r="G111">
        <f>AVERAGE(C111:E111)</f>
        <v>0.011223333601316667</v>
      </c>
      <c r="H111">
        <f>STDEV(C111:E111)</f>
        <v>8.856872404985403E-05</v>
      </c>
      <c r="I111">
        <f>(B111*B4+C111*C4+D111*D4+E111*E4+F111*F4)/SUM(B4:F4)</f>
        <v>-0.0016177211873651984</v>
      </c>
    </row>
    <row r="112" spans="1:9" ht="12.75">
      <c r="A112" t="s">
        <v>76</v>
      </c>
      <c r="B112">
        <f>B72*10000/B62</f>
        <v>-0.03631580106240203</v>
      </c>
      <c r="C112">
        <f>C72*10000/C62</f>
        <v>-0.011946342976461825</v>
      </c>
      <c r="D112">
        <f>D72*10000/D62</f>
        <v>-0.006368809754286122</v>
      </c>
      <c r="E112">
        <f>E72*10000/E62</f>
        <v>-0.006364127820281632</v>
      </c>
      <c r="F112">
        <f>F72*10000/F62</f>
        <v>-0.023864196232000732</v>
      </c>
      <c r="G112">
        <f>AVERAGE(C112:E112)</f>
        <v>-0.008226426850343192</v>
      </c>
      <c r="H112">
        <f>STDEV(C112:E112)</f>
        <v>0.0032215427157100706</v>
      </c>
      <c r="I112">
        <f>(B112*B4+C112*C4+D112*D4+E112*E4+F112*F4)/SUM(B4:F4)</f>
        <v>-0.01437927041186931</v>
      </c>
    </row>
    <row r="113" spans="1:9" ht="12.75">
      <c r="A113" t="s">
        <v>77</v>
      </c>
      <c r="B113">
        <f>B73*10000/B62</f>
        <v>0.0008451946074747108</v>
      </c>
      <c r="C113">
        <f>C73*10000/C62</f>
        <v>0.006800605592438293</v>
      </c>
      <c r="D113">
        <f>D73*10000/D62</f>
        <v>0.014263970979198633</v>
      </c>
      <c r="E113">
        <f>E73*10000/E62</f>
        <v>0.030272339543901627</v>
      </c>
      <c r="F113">
        <f>F73*10000/F62</f>
        <v>0.014572284932693946</v>
      </c>
      <c r="G113">
        <f>AVERAGE(C113:E113)</f>
        <v>0.017112305371846184</v>
      </c>
      <c r="H113">
        <f>STDEV(C113:E113)</f>
        <v>0.011992302959870686</v>
      </c>
      <c r="I113">
        <f>(B113*B4+C113*C4+D113*D4+E113*E4+F113*F4)/SUM(B4:F4)</f>
        <v>0.014420364426950388</v>
      </c>
    </row>
    <row r="114" spans="1:11" ht="12.75">
      <c r="A114" t="s">
        <v>78</v>
      </c>
      <c r="B114">
        <f>B74*10000/B62</f>
        <v>-0.19791870369356956</v>
      </c>
      <c r="C114">
        <f>C74*10000/C62</f>
        <v>-0.18834143767156353</v>
      </c>
      <c r="D114">
        <f>D74*10000/D62</f>
        <v>-0.19263873944586649</v>
      </c>
      <c r="E114">
        <f>E74*10000/E62</f>
        <v>-0.18882903912835305</v>
      </c>
      <c r="F114">
        <f>F74*10000/F62</f>
        <v>-0.1494865846186786</v>
      </c>
      <c r="G114">
        <f>AVERAGE(C114:E114)</f>
        <v>-0.18993640541526102</v>
      </c>
      <c r="H114">
        <f>STDEV(C114:E114)</f>
        <v>0.0023529546754863114</v>
      </c>
      <c r="I114">
        <f>(B114*B4+C114*C4+D114*D4+E114*E4+F114*F4)/SUM(B4:F4)</f>
        <v>-0.18568352984889766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-0.0032958631240793284</v>
      </c>
      <c r="C115">
        <f>C75*10000/C62</f>
        <v>0.0009801609535082059</v>
      </c>
      <c r="D115">
        <f>D75*10000/D62</f>
        <v>0.0009644648323926068</v>
      </c>
      <c r="E115">
        <f>E75*10000/E62</f>
        <v>0.005814397867226868</v>
      </c>
      <c r="F115">
        <f>F75*10000/F62</f>
        <v>-0.0021949773561930792</v>
      </c>
      <c r="G115">
        <f>AVERAGE(C115:E115)</f>
        <v>0.0025863412177092268</v>
      </c>
      <c r="H115">
        <f>STDEV(C115:E115)</f>
        <v>0.002795590079290205</v>
      </c>
      <c r="I115">
        <f>(B115*B4+C115*C4+D115*D4+E115*E4+F115*F4)/SUM(B4:F4)</f>
        <v>0.0010966055638025021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304.15850212320805</v>
      </c>
      <c r="C122">
        <f>C82*10000/C62</f>
        <v>147.76248258308783</v>
      </c>
      <c r="D122">
        <f>D82*10000/D62</f>
        <v>-22.144910883994797</v>
      </c>
      <c r="E122">
        <f>E82*10000/E62</f>
        <v>-152.42997831998403</v>
      </c>
      <c r="F122">
        <f>F82*10000/F62</f>
        <v>-280.7802171925455</v>
      </c>
      <c r="G122">
        <f>AVERAGE(C122:E122)</f>
        <v>-8.937468873630332</v>
      </c>
      <c r="H122">
        <f>STDEV(C122:E122)</f>
        <v>150.53141130376557</v>
      </c>
      <c r="I122">
        <f>(B122*B4+C122*C4+D122*D4+E122*E4+F122*F4)/SUM(B4:F4)</f>
        <v>0.005511115740581523</v>
      </c>
    </row>
    <row r="123" spans="1:9" ht="12.75">
      <c r="A123" t="s">
        <v>82</v>
      </c>
      <c r="B123">
        <f>B83*10000/B62</f>
        <v>-0.9457824427256596</v>
      </c>
      <c r="C123">
        <f>C83*10000/C62</f>
        <v>-0.23158052568298074</v>
      </c>
      <c r="D123">
        <f>D83*10000/D62</f>
        <v>1.6901908476124063</v>
      </c>
      <c r="E123">
        <f>E83*10000/E62</f>
        <v>-1.0623315677225316</v>
      </c>
      <c r="F123">
        <f>F83*10000/F62</f>
        <v>2.2284142873285577</v>
      </c>
      <c r="G123">
        <f>AVERAGE(C123:E123)</f>
        <v>0.13209291806896464</v>
      </c>
      <c r="H123">
        <f>STDEV(C123:E123)</f>
        <v>1.411838762748112</v>
      </c>
      <c r="I123">
        <f>(B123*B4+C123*C4+D123*D4+E123*E4+F123*F4)/SUM(B4:F4)</f>
        <v>0.2563336658954327</v>
      </c>
    </row>
    <row r="124" spans="1:9" ht="12.75">
      <c r="A124" t="s">
        <v>83</v>
      </c>
      <c r="B124">
        <f>B84*10000/B62</f>
        <v>0.1797589060642725</v>
      </c>
      <c r="C124">
        <f>C84*10000/C62</f>
        <v>3.8897326341599148</v>
      </c>
      <c r="D124">
        <f>D84*10000/D62</f>
        <v>2.6215394023508805</v>
      </c>
      <c r="E124">
        <f>E84*10000/E62</f>
        <v>1.3277787760510311</v>
      </c>
      <c r="F124">
        <f>F84*10000/F62</f>
        <v>1.7009648582053638</v>
      </c>
      <c r="G124">
        <f>AVERAGE(C124:E124)</f>
        <v>2.6130169375206087</v>
      </c>
      <c r="H124">
        <f>STDEV(C124:E124)</f>
        <v>1.280998191675084</v>
      </c>
      <c r="I124">
        <f>(B124*B4+C124*C4+D124*D4+E124*E4+F124*F4)/SUM(B4:F4)</f>
        <v>2.13919471235192</v>
      </c>
    </row>
    <row r="125" spans="1:9" ht="12.75">
      <c r="A125" t="s">
        <v>84</v>
      </c>
      <c r="B125">
        <f>B85*10000/B62</f>
        <v>-0.14968388668366073</v>
      </c>
      <c r="C125">
        <f>C85*10000/C62</f>
        <v>-0.5905911358300879</v>
      </c>
      <c r="D125">
        <f>D85*10000/D62</f>
        <v>1.0116258719494122</v>
      </c>
      <c r="E125">
        <f>E85*10000/E62</f>
        <v>0.09358336877259456</v>
      </c>
      <c r="F125">
        <f>F85*10000/F62</f>
        <v>-2.40440208683494</v>
      </c>
      <c r="G125">
        <f>AVERAGE(C125:E125)</f>
        <v>0.1715393682973063</v>
      </c>
      <c r="H125">
        <f>STDEV(C125:E125)</f>
        <v>0.8039481876345617</v>
      </c>
      <c r="I125">
        <f>(B125*B4+C125*C4+D125*D4+E125*E4+F125*F4)/SUM(B4:F4)</f>
        <v>-0.21930885051330745</v>
      </c>
    </row>
    <row r="126" spans="1:9" ht="12.75">
      <c r="A126" t="s">
        <v>85</v>
      </c>
      <c r="B126">
        <f>B86*10000/B62</f>
        <v>1.0826832074419086</v>
      </c>
      <c r="C126">
        <f>C86*10000/C62</f>
        <v>0.591819877656523</v>
      </c>
      <c r="D126">
        <f>D86*10000/D62</f>
        <v>0.9263644188881088</v>
      </c>
      <c r="E126">
        <f>E86*10000/E62</f>
        <v>0.7790984854429313</v>
      </c>
      <c r="F126">
        <f>F86*10000/F62</f>
        <v>1.478089476933046</v>
      </c>
      <c r="G126">
        <f>AVERAGE(C126:E126)</f>
        <v>0.7657609273291875</v>
      </c>
      <c r="H126">
        <f>STDEV(C126:E126)</f>
        <v>0.1676706007602152</v>
      </c>
      <c r="I126">
        <f>(B126*B4+C126*C4+D126*D4+E126*E4+F126*F4)/SUM(B4:F4)</f>
        <v>0.906805027127903</v>
      </c>
    </row>
    <row r="127" spans="1:9" ht="12.75">
      <c r="A127" t="s">
        <v>86</v>
      </c>
      <c r="B127">
        <f>B87*10000/B62</f>
        <v>0.09695076700676182</v>
      </c>
      <c r="C127">
        <f>C87*10000/C62</f>
        <v>0.27992200664664135</v>
      </c>
      <c r="D127">
        <f>D87*10000/D62</f>
        <v>0.19023602872998344</v>
      </c>
      <c r="E127">
        <f>E87*10000/E62</f>
        <v>-0.03230545222890248</v>
      </c>
      <c r="F127">
        <f>F87*10000/F62</f>
        <v>0.07771654697880374</v>
      </c>
      <c r="G127">
        <f>AVERAGE(C127:E127)</f>
        <v>0.1459508610492408</v>
      </c>
      <c r="H127">
        <f>STDEV(C127:E127)</f>
        <v>0.16075564866079656</v>
      </c>
      <c r="I127">
        <f>(B127*B4+C127*C4+D127*D4+E127*E4+F127*F4)/SUM(B4:F4)</f>
        <v>0.12974031396929755</v>
      </c>
    </row>
    <row r="128" spans="1:9" ht="12.75">
      <c r="A128" t="s">
        <v>87</v>
      </c>
      <c r="B128">
        <f>B88*10000/B62</f>
        <v>-0.15550187785679065</v>
      </c>
      <c r="C128">
        <f>C88*10000/C62</f>
        <v>-0.08373036109038663</v>
      </c>
      <c r="D128">
        <f>D88*10000/D62</f>
        <v>0.006073952907626534</v>
      </c>
      <c r="E128">
        <f>E88*10000/E62</f>
        <v>0.049745850587998096</v>
      </c>
      <c r="F128">
        <f>F88*10000/F62</f>
        <v>0.008051048364109041</v>
      </c>
      <c r="G128">
        <f>AVERAGE(C128:E128)</f>
        <v>-0.009303519198254</v>
      </c>
      <c r="H128">
        <f>STDEV(C128:E128)</f>
        <v>0.06805383719731455</v>
      </c>
      <c r="I128">
        <f>(B128*B4+C128*C4+D128*D4+E128*E4+F128*F4)/SUM(B4:F4)</f>
        <v>-0.02812817557543238</v>
      </c>
    </row>
    <row r="129" spans="1:9" ht="12.75">
      <c r="A129" t="s">
        <v>88</v>
      </c>
      <c r="B129">
        <f>B89*10000/B62</f>
        <v>0.048995165733289284</v>
      </c>
      <c r="C129">
        <f>C89*10000/C62</f>
        <v>0.12005963667122001</v>
      </c>
      <c r="D129">
        <f>D89*10000/D62</f>
        <v>-0.0024108274980310235</v>
      </c>
      <c r="E129">
        <f>E89*10000/E62</f>
        <v>-0.06573986101020551</v>
      </c>
      <c r="F129">
        <f>F89*10000/F62</f>
        <v>-0.07939654322092166</v>
      </c>
      <c r="G129">
        <f>AVERAGE(C129:E129)</f>
        <v>0.01730298272099449</v>
      </c>
      <c r="H129">
        <f>STDEV(C129:E129)</f>
        <v>0.09445548723965871</v>
      </c>
      <c r="I129">
        <f>(B129*B4+C129*C4+D129*D4+E129*E4+F129*F4)/SUM(B4:F4)</f>
        <v>0.008961353083880024</v>
      </c>
    </row>
    <row r="130" spans="1:9" ht="12.75">
      <c r="A130" t="s">
        <v>89</v>
      </c>
      <c r="B130">
        <f>B90*10000/B62</f>
        <v>0.11704027290097276</v>
      </c>
      <c r="C130">
        <f>C90*10000/C62</f>
        <v>0.06861397836640575</v>
      </c>
      <c r="D130">
        <f>D90*10000/D62</f>
        <v>0.08895132532992116</v>
      </c>
      <c r="E130">
        <f>E90*10000/E62</f>
        <v>0.0717569567973682</v>
      </c>
      <c r="F130">
        <f>F90*10000/F62</f>
        <v>0.39397725932632127</v>
      </c>
      <c r="G130">
        <f>AVERAGE(C130:E130)</f>
        <v>0.07644075349789836</v>
      </c>
      <c r="H130">
        <f>STDEV(C130:E130)</f>
        <v>0.010947848374339457</v>
      </c>
      <c r="I130">
        <f>(B130*B4+C130*C4+D130*D4+E130*E4+F130*F4)/SUM(B4:F4)</f>
        <v>0.12475816885829917</v>
      </c>
    </row>
    <row r="131" spans="1:9" ht="12.75">
      <c r="A131" t="s">
        <v>90</v>
      </c>
      <c r="B131">
        <f>B91*10000/B62</f>
        <v>-0.0009283995047868138</v>
      </c>
      <c r="C131">
        <f>C91*10000/C62</f>
        <v>0.06618574251631681</v>
      </c>
      <c r="D131">
        <f>D91*10000/D62</f>
        <v>0.005214805536937737</v>
      </c>
      <c r="E131">
        <f>E91*10000/E62</f>
        <v>-0.0055256540373366326</v>
      </c>
      <c r="F131">
        <f>F91*10000/F62</f>
        <v>-0.003123200545323662</v>
      </c>
      <c r="G131">
        <f>AVERAGE(C131:E131)</f>
        <v>0.02195829800530597</v>
      </c>
      <c r="H131">
        <f>STDEV(C131:E131)</f>
        <v>0.038676730781537924</v>
      </c>
      <c r="I131">
        <f>(B131*B4+C131*C4+D131*D4+E131*E4+F131*F4)/SUM(B4:F4)</f>
        <v>0.015296679877486133</v>
      </c>
    </row>
    <row r="132" spans="1:9" ht="12.75">
      <c r="A132" t="s">
        <v>91</v>
      </c>
      <c r="B132">
        <f>B92*10000/B62</f>
        <v>-0.0027428119814038926</v>
      </c>
      <c r="C132">
        <f>C92*10000/C62</f>
        <v>-0.05116997206515893</v>
      </c>
      <c r="D132">
        <f>D92*10000/D62</f>
        <v>-0.0074785927544019125</v>
      </c>
      <c r="E132">
        <f>E92*10000/E62</f>
        <v>0.009989011450069214</v>
      </c>
      <c r="F132">
        <f>F92*10000/F62</f>
        <v>0.020824170026170718</v>
      </c>
      <c r="G132">
        <f>AVERAGE(C132:E132)</f>
        <v>-0.016219851123163875</v>
      </c>
      <c r="H132">
        <f>STDEV(C132:E132)</f>
        <v>0.03150257949051276</v>
      </c>
      <c r="I132">
        <f>(B132*B4+C132*C4+D132*D4+E132*E4+F132*F4)/SUM(B4:F4)</f>
        <v>-0.009319479399560952</v>
      </c>
    </row>
    <row r="133" spans="1:9" ht="12.75">
      <c r="A133" t="s">
        <v>92</v>
      </c>
      <c r="B133">
        <f>B93*10000/B62</f>
        <v>0.08440149815141931</v>
      </c>
      <c r="C133">
        <f>C93*10000/C62</f>
        <v>0.09636455937126091</v>
      </c>
      <c r="D133">
        <f>D93*10000/D62</f>
        <v>0.07944974325594698</v>
      </c>
      <c r="E133">
        <f>E93*10000/E62</f>
        <v>0.07471484494782424</v>
      </c>
      <c r="F133">
        <f>F93*10000/F62</f>
        <v>0.06094030706584147</v>
      </c>
      <c r="G133">
        <f>AVERAGE(C133:E133)</f>
        <v>0.08350971585834403</v>
      </c>
      <c r="H133">
        <f>STDEV(C133:E133)</f>
        <v>0.011381566974861361</v>
      </c>
      <c r="I133">
        <f>(B133*B4+C133*C4+D133*D4+E133*E4+F133*F4)/SUM(B4:F4)</f>
        <v>0.08062198670430527</v>
      </c>
    </row>
    <row r="134" spans="1:9" ht="12.75">
      <c r="A134" t="s">
        <v>93</v>
      </c>
      <c r="B134">
        <f>B94*10000/B62</f>
        <v>-0.04606877752432429</v>
      </c>
      <c r="C134">
        <f>C94*10000/C62</f>
        <v>-0.016310989643722375</v>
      </c>
      <c r="D134">
        <f>D94*10000/D62</f>
        <v>0.004037861303303151</v>
      </c>
      <c r="E134">
        <f>E94*10000/E62</f>
        <v>0.012794639156353102</v>
      </c>
      <c r="F134">
        <f>F94*10000/F62</f>
        <v>0.005792435079725496</v>
      </c>
      <c r="G134">
        <f>AVERAGE(C134:E134)</f>
        <v>0.0001738369386446257</v>
      </c>
      <c r="H134">
        <f>STDEV(C134:E134)</f>
        <v>0.014932595895555192</v>
      </c>
      <c r="I134">
        <f>(B134*B4+C134*C4+D134*D4+E134*E4+F134*F4)/SUM(B4:F4)</f>
        <v>-0.005763057887068218</v>
      </c>
    </row>
    <row r="135" spans="1:9" ht="12.75">
      <c r="A135" t="s">
        <v>94</v>
      </c>
      <c r="B135">
        <f>B95*10000/B62</f>
        <v>-0.005384934525795998</v>
      </c>
      <c r="C135">
        <f>C95*10000/C62</f>
        <v>-0.001762377455820185</v>
      </c>
      <c r="D135">
        <f>D95*10000/D62</f>
        <v>-0.00047080672149189866</v>
      </c>
      <c r="E135">
        <f>E95*10000/E62</f>
        <v>-0.0053257078698071515</v>
      </c>
      <c r="F135">
        <f>F95*10000/F62</f>
        <v>-8.563600207102142E-05</v>
      </c>
      <c r="G135">
        <f>AVERAGE(C135:E135)</f>
        <v>-0.0025196306823730783</v>
      </c>
      <c r="H135">
        <f>STDEV(C135:E135)</f>
        <v>0.0025144762132145474</v>
      </c>
      <c r="I135">
        <f>(B135*B4+C135*C4+D135*D4+E135*E4+F135*F4)/SUM(B4:F4)</f>
        <v>-0.0026087849278137037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2004-06-16T11:53:38Z</cp:lastPrinted>
  <dcterms:created xsi:type="dcterms:W3CDTF">2004-06-16T11:53:38Z</dcterms:created>
  <dcterms:modified xsi:type="dcterms:W3CDTF">2004-06-16T16:37:21Z</dcterms:modified>
  <cp:category/>
  <cp:version/>
  <cp:contentType/>
  <cp:contentStatus/>
</cp:coreProperties>
</file>