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<sst xmlns="http://schemas.openxmlformats.org/spreadsheetml/2006/main" count="204" uniqueCount="98">
  <si>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17/06/2004       11:51:03</t>
  </si>
  <si>
    <t>LISSNER</t>
  </si>
  <si>
    <t>HCMQAP265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</si>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</sst>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9147676"/>
        <c:axId val="39675901"/>
      </c:lineChart>
      <c:catAx>
        <c:axId val="49147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9675901"/>
        <c:crosses val="autoZero"/>
        <c:auto val="1"/>
        <c:lblOffset val="100"/>
        <c:noMultiLvlLbl val="0"/>
      </c:catAx>
      <c:valAx>
        <c:axId val="3967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91476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-0.003754</v>
      </c>
      <c r="D4" s="13">
        <v>-0.003755</v>
      </c>
      <c r="E4" s="13">
        <v>-0.003756</v>
      </c>
      <c r="F4" s="24">
        <v>-0.002085</v>
      </c>
      <c r="G4" s="34">
        <v>-0.011704</v>
      </c>
    </row>
    <row r="5" spans="1:7" ht="12.75" thickBot="1">
      <c r="A5" s="44" t="s">
        <v>13</v>
      </c>
      <c r="B5" s="45">
        <v>12.781039</v>
      </c>
      <c r="C5" s="46">
        <v>7.209075</v>
      </c>
      <c r="D5" s="46">
        <v>-0.874832</v>
      </c>
      <c r="E5" s="46">
        <v>-7.028232</v>
      </c>
      <c r="F5" s="47">
        <v>-12.591632</v>
      </c>
      <c r="G5" s="48">
        <v>5.879017</v>
      </c>
    </row>
    <row r="6" spans="1:7" ht="12.75" thickTop="1">
      <c r="A6" s="6" t="s">
        <v>14</v>
      </c>
      <c r="B6" s="39">
        <v>-131.0836</v>
      </c>
      <c r="C6" s="40">
        <v>72.07974</v>
      </c>
      <c r="D6" s="40">
        <v>67.66146</v>
      </c>
      <c r="E6" s="40">
        <v>-23.73357</v>
      </c>
      <c r="F6" s="41">
        <v>-66.87276</v>
      </c>
      <c r="G6" s="42">
        <v>0.0002347829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0.9847794</v>
      </c>
      <c r="C8" s="14">
        <v>1.94407</v>
      </c>
      <c r="D8" s="14">
        <v>2.331585</v>
      </c>
      <c r="E8" s="14">
        <v>0.627814</v>
      </c>
      <c r="F8" s="25">
        <v>-1.391781</v>
      </c>
      <c r="G8" s="35">
        <v>1.136331</v>
      </c>
    </row>
    <row r="9" spans="1:7" ht="12">
      <c r="A9" s="20" t="s">
        <v>17</v>
      </c>
      <c r="B9" s="29">
        <v>0.2394405</v>
      </c>
      <c r="C9" s="14">
        <v>0.3790739</v>
      </c>
      <c r="D9" s="14">
        <v>0.08348011</v>
      </c>
      <c r="E9" s="14">
        <v>-0.04678223</v>
      </c>
      <c r="F9" s="25">
        <v>-1.264971</v>
      </c>
      <c r="G9" s="35">
        <v>-0.03422977</v>
      </c>
    </row>
    <row r="10" spans="1:7" ht="12">
      <c r="A10" s="20" t="s">
        <v>18</v>
      </c>
      <c r="B10" s="29">
        <v>0.2989558</v>
      </c>
      <c r="C10" s="14">
        <v>-0.02778644</v>
      </c>
      <c r="D10" s="14">
        <v>0.1388166</v>
      </c>
      <c r="E10" s="14">
        <v>0.2455768</v>
      </c>
      <c r="F10" s="25">
        <v>-0.2138995</v>
      </c>
      <c r="G10" s="35">
        <v>0.1005202</v>
      </c>
    </row>
    <row r="11" spans="1:7" ht="12">
      <c r="A11" s="21" t="s">
        <v>19</v>
      </c>
      <c r="B11" s="31">
        <v>1.283514</v>
      </c>
      <c r="C11" s="16">
        <v>0.7729291</v>
      </c>
      <c r="D11" s="16">
        <v>1.016862</v>
      </c>
      <c r="E11" s="16">
        <v>0.2542014</v>
      </c>
      <c r="F11" s="27">
        <v>13.03236</v>
      </c>
      <c r="G11" s="37">
        <v>2.417553</v>
      </c>
    </row>
    <row r="12" spans="1:7" ht="12">
      <c r="A12" s="20" t="s">
        <v>20</v>
      </c>
      <c r="B12" s="29">
        <v>0.1282213</v>
      </c>
      <c r="C12" s="14">
        <v>0.07001519</v>
      </c>
      <c r="D12" s="14">
        <v>-0.06220001</v>
      </c>
      <c r="E12" s="14">
        <v>0.2046002</v>
      </c>
      <c r="F12" s="25">
        <v>-0.4386473</v>
      </c>
      <c r="G12" s="35">
        <v>0.0111002</v>
      </c>
    </row>
    <row r="13" spans="1:7" ht="12">
      <c r="A13" s="20" t="s">
        <v>21</v>
      </c>
      <c r="B13" s="29">
        <v>0.04013129</v>
      </c>
      <c r="C13" s="14">
        <v>-0.03209784</v>
      </c>
      <c r="D13" s="14">
        <v>0.06963346</v>
      </c>
      <c r="E13" s="14">
        <v>-0.0925837</v>
      </c>
      <c r="F13" s="25">
        <v>0.1226638</v>
      </c>
      <c r="G13" s="35">
        <v>0.008945528</v>
      </c>
    </row>
    <row r="14" spans="1:7" ht="12">
      <c r="A14" s="20" t="s">
        <v>22</v>
      </c>
      <c r="B14" s="29">
        <v>0.02083933</v>
      </c>
      <c r="C14" s="14">
        <v>-0.006964514</v>
      </c>
      <c r="D14" s="14">
        <v>0.02112127</v>
      </c>
      <c r="E14" s="14">
        <v>0.02188592</v>
      </c>
      <c r="F14" s="25">
        <v>0.1981187</v>
      </c>
      <c r="G14" s="35">
        <v>0.03814143</v>
      </c>
    </row>
    <row r="15" spans="1:7" ht="12">
      <c r="A15" s="21" t="s">
        <v>23</v>
      </c>
      <c r="B15" s="31">
        <v>-0.3873277</v>
      </c>
      <c r="C15" s="16">
        <v>-0.1248807</v>
      </c>
      <c r="D15" s="16">
        <v>-0.03054162</v>
      </c>
      <c r="E15" s="16">
        <v>-0.1321335</v>
      </c>
      <c r="F15" s="27">
        <v>-0.4233348</v>
      </c>
      <c r="G15" s="37">
        <v>-0.1817692</v>
      </c>
    </row>
    <row r="16" spans="1:7" ht="12">
      <c r="A16" s="20" t="s">
        <v>24</v>
      </c>
      <c r="B16" s="29">
        <v>-0.004688963</v>
      </c>
      <c r="C16" s="14">
        <v>0.01846362</v>
      </c>
      <c r="D16" s="14">
        <v>-0.02087842</v>
      </c>
      <c r="E16" s="14">
        <v>0.03740494</v>
      </c>
      <c r="F16" s="25">
        <v>-0.009563013</v>
      </c>
      <c r="G16" s="35">
        <v>0.006462884</v>
      </c>
    </row>
    <row r="17" spans="1:7" ht="12">
      <c r="A17" s="20" t="s">
        <v>25</v>
      </c>
      <c r="B17" s="29">
        <v>-0.01208651</v>
      </c>
      <c r="C17" s="14">
        <v>-0.01172841</v>
      </c>
      <c r="D17" s="14">
        <v>-0.02597325</v>
      </c>
      <c r="E17" s="14">
        <v>-0.00162818</v>
      </c>
      <c r="F17" s="25">
        <v>-0.02154043</v>
      </c>
      <c r="G17" s="35">
        <v>-0.01408625</v>
      </c>
    </row>
    <row r="18" spans="1:7" ht="12">
      <c r="A18" s="20" t="s">
        <v>26</v>
      </c>
      <c r="B18" s="29">
        <v>0.004963542</v>
      </c>
      <c r="C18" s="14">
        <v>-0.01798944</v>
      </c>
      <c r="D18" s="14">
        <v>-0.01193726</v>
      </c>
      <c r="E18" s="14">
        <v>0.01367994</v>
      </c>
      <c r="F18" s="25">
        <v>0.01148712</v>
      </c>
      <c r="G18" s="35">
        <v>-0.001653841</v>
      </c>
    </row>
    <row r="19" spans="1:7" ht="12">
      <c r="A19" s="21" t="s">
        <v>27</v>
      </c>
      <c r="B19" s="31">
        <v>-0.1829174</v>
      </c>
      <c r="C19" s="16">
        <v>-0.1860584</v>
      </c>
      <c r="D19" s="16">
        <v>-0.2012779</v>
      </c>
      <c r="E19" s="16">
        <v>-0.177549</v>
      </c>
      <c r="F19" s="27">
        <v>-0.1411217</v>
      </c>
      <c r="G19" s="37">
        <v>-0.1812183</v>
      </c>
    </row>
    <row r="20" spans="1:7" ht="12.75" thickBot="1">
      <c r="A20" s="44" t="s">
        <v>28</v>
      </c>
      <c r="B20" s="45">
        <v>0.000701475</v>
      </c>
      <c r="C20" s="46">
        <v>-0.001095212</v>
      </c>
      <c r="D20" s="46">
        <v>0.0003189484</v>
      </c>
      <c r="E20" s="46">
        <v>0.0005051454</v>
      </c>
      <c r="F20" s="47">
        <v>0.002067244</v>
      </c>
      <c r="G20" s="48">
        <v>0.0003124946</v>
      </c>
    </row>
    <row r="21" spans="1:7" ht="12.75" thickTop="1">
      <c r="A21" s="6" t="s">
        <v>29</v>
      </c>
      <c r="B21" s="39">
        <v>-211.8007</v>
      </c>
      <c r="C21" s="40">
        <v>121.3538</v>
      </c>
      <c r="D21" s="40">
        <v>123.9658</v>
      </c>
      <c r="E21" s="40">
        <v>-30.72294</v>
      </c>
      <c r="F21" s="41">
        <v>-156.9559</v>
      </c>
      <c r="G21" s="43">
        <v>0.003797884</v>
      </c>
    </row>
    <row r="22" spans="1:7" ht="12">
      <c r="A22" s="20" t="s">
        <v>30</v>
      </c>
      <c r="B22" s="29">
        <v>255.6765</v>
      </c>
      <c r="C22" s="14">
        <v>144.1915</v>
      </c>
      <c r="D22" s="14">
        <v>-17.49665</v>
      </c>
      <c r="E22" s="14">
        <v>-140.5739</v>
      </c>
      <c r="F22" s="25">
        <v>-251.8859</v>
      </c>
      <c r="G22" s="36">
        <v>0</v>
      </c>
    </row>
    <row r="23" spans="1:7" ht="12">
      <c r="A23" s="20" t="s">
        <v>31</v>
      </c>
      <c r="B23" s="29">
        <v>0.8776929</v>
      </c>
      <c r="C23" s="14">
        <v>-0.3182663</v>
      </c>
      <c r="D23" s="14">
        <v>-0.1666169</v>
      </c>
      <c r="E23" s="14">
        <v>-3.093362</v>
      </c>
      <c r="F23" s="25">
        <v>5.932503</v>
      </c>
      <c r="G23" s="35">
        <v>0.05819067</v>
      </c>
    </row>
    <row r="24" spans="1:7" ht="12">
      <c r="A24" s="20" t="s">
        <v>32</v>
      </c>
      <c r="B24" s="29">
        <v>-0.8750261</v>
      </c>
      <c r="C24" s="14">
        <v>0.07267119</v>
      </c>
      <c r="D24" s="14">
        <v>0.4282435</v>
      </c>
      <c r="E24" s="14">
        <v>-0.008968947</v>
      </c>
      <c r="F24" s="25">
        <v>-0.3881804</v>
      </c>
      <c r="G24" s="35">
        <v>-0.06014717</v>
      </c>
    </row>
    <row r="25" spans="1:7" ht="12">
      <c r="A25" s="20" t="s">
        <v>33</v>
      </c>
      <c r="B25" s="29">
        <v>-0.2338856</v>
      </c>
      <c r="C25" s="14">
        <v>0.2366242</v>
      </c>
      <c r="D25" s="14">
        <v>0.4539869</v>
      </c>
      <c r="E25" s="14">
        <v>-0.3637547</v>
      </c>
      <c r="F25" s="25">
        <v>-1.290435</v>
      </c>
      <c r="G25" s="35">
        <v>-0.1275414</v>
      </c>
    </row>
    <row r="26" spans="1:7" ht="12">
      <c r="A26" s="21" t="s">
        <v>34</v>
      </c>
      <c r="B26" s="31">
        <v>0.741589</v>
      </c>
      <c r="C26" s="16">
        <v>0.491072</v>
      </c>
      <c r="D26" s="16">
        <v>0.1942587</v>
      </c>
      <c r="E26" s="16">
        <v>-0.1026754</v>
      </c>
      <c r="F26" s="27">
        <v>1.180651</v>
      </c>
      <c r="G26" s="37">
        <v>0.4051128</v>
      </c>
    </row>
    <row r="27" spans="1:7" ht="12">
      <c r="A27" s="20" t="s">
        <v>35</v>
      </c>
      <c r="B27" s="29">
        <v>-0.02442855</v>
      </c>
      <c r="C27" s="14">
        <v>0.1373429</v>
      </c>
      <c r="D27" s="14">
        <v>0.2468086</v>
      </c>
      <c r="E27" s="14">
        <v>-0.4522567</v>
      </c>
      <c r="F27" s="25">
        <v>-0.09449131</v>
      </c>
      <c r="G27" s="35">
        <v>-0.03255988</v>
      </c>
    </row>
    <row r="28" spans="1:7" ht="12">
      <c r="A28" s="20" t="s">
        <v>36</v>
      </c>
      <c r="B28" s="29">
        <v>0.08809287</v>
      </c>
      <c r="C28" s="14">
        <v>0.2295131</v>
      </c>
      <c r="D28" s="14">
        <v>0.3732161</v>
      </c>
      <c r="E28" s="14">
        <v>0.4049696</v>
      </c>
      <c r="F28" s="25">
        <v>0.1046063</v>
      </c>
      <c r="G28" s="35">
        <v>0.2691542</v>
      </c>
    </row>
    <row r="29" spans="1:7" ht="12">
      <c r="A29" s="20" t="s">
        <v>37</v>
      </c>
      <c r="B29" s="29">
        <v>0.02361485</v>
      </c>
      <c r="C29" s="14">
        <v>-0.0627364</v>
      </c>
      <c r="D29" s="14">
        <v>0.04288349</v>
      </c>
      <c r="E29" s="14">
        <v>0.0129982</v>
      </c>
      <c r="F29" s="25">
        <v>0.09639027</v>
      </c>
      <c r="G29" s="35">
        <v>0.0146428</v>
      </c>
    </row>
    <row r="30" spans="1:7" ht="12">
      <c r="A30" s="21" t="s">
        <v>38</v>
      </c>
      <c r="B30" s="31">
        <v>-0.02546541</v>
      </c>
      <c r="C30" s="16">
        <v>0.0422782</v>
      </c>
      <c r="D30" s="16">
        <v>-0.01312869</v>
      </c>
      <c r="E30" s="16">
        <v>-0.04691289</v>
      </c>
      <c r="F30" s="27">
        <v>0.2991061</v>
      </c>
      <c r="G30" s="37">
        <v>0.03197419</v>
      </c>
    </row>
    <row r="31" spans="1:7" ht="12">
      <c r="A31" s="20" t="s">
        <v>39</v>
      </c>
      <c r="B31" s="29">
        <v>0.01726476</v>
      </c>
      <c r="C31" s="14">
        <v>0.00833906</v>
      </c>
      <c r="D31" s="14">
        <v>0.03775526</v>
      </c>
      <c r="E31" s="14">
        <v>0.03048804</v>
      </c>
      <c r="F31" s="25">
        <v>0.0221692</v>
      </c>
      <c r="G31" s="35">
        <v>0.02388407</v>
      </c>
    </row>
    <row r="32" spans="1:7" ht="12">
      <c r="A32" s="20" t="s">
        <v>40</v>
      </c>
      <c r="B32" s="29">
        <v>0.01757234</v>
      </c>
      <c r="C32" s="14">
        <v>0.04533412</v>
      </c>
      <c r="D32" s="14">
        <v>0.05890827</v>
      </c>
      <c r="E32" s="14">
        <v>0.08217074</v>
      </c>
      <c r="F32" s="25">
        <v>0.03113294</v>
      </c>
      <c r="G32" s="35">
        <v>0.05154866</v>
      </c>
    </row>
    <row r="33" spans="1:7" ht="12">
      <c r="A33" s="20" t="s">
        <v>41</v>
      </c>
      <c r="B33" s="29">
        <v>0.1215403</v>
      </c>
      <c r="C33" s="14">
        <v>0.03298755</v>
      </c>
      <c r="D33" s="14">
        <v>0.04202533</v>
      </c>
      <c r="E33" s="14">
        <v>0.06850749</v>
      </c>
      <c r="F33" s="25">
        <v>0.06000909</v>
      </c>
      <c r="G33" s="35">
        <v>0.06013529</v>
      </c>
    </row>
    <row r="34" spans="1:7" ht="12">
      <c r="A34" s="21" t="s">
        <v>42</v>
      </c>
      <c r="B34" s="31">
        <v>-0.052543</v>
      </c>
      <c r="C34" s="16">
        <v>-0.02300662</v>
      </c>
      <c r="D34" s="16">
        <v>-0.008847179</v>
      </c>
      <c r="E34" s="16">
        <v>0.008527015</v>
      </c>
      <c r="F34" s="27">
        <v>-0.01083361</v>
      </c>
      <c r="G34" s="37">
        <v>-0.01465936</v>
      </c>
    </row>
    <row r="35" spans="1:7" ht="12.75" thickBot="1">
      <c r="A35" s="22" t="s">
        <v>43</v>
      </c>
      <c r="B35" s="32">
        <v>0.00343781</v>
      </c>
      <c r="C35" s="17">
        <v>0.001618472</v>
      </c>
      <c r="D35" s="17">
        <v>0.001568144</v>
      </c>
      <c r="E35" s="17">
        <v>0.003733348</v>
      </c>
      <c r="F35" s="28">
        <v>0.01249037</v>
      </c>
      <c r="G35" s="38">
        <v>0.003830174</v>
      </c>
    </row>
    <row r="36" spans="1:7" ht="12">
      <c r="A36" s="4" t="s">
        <v>44</v>
      </c>
      <c r="B36" s="3">
        <v>23.30933</v>
      </c>
      <c r="C36" s="3">
        <v>23.32153</v>
      </c>
      <c r="D36" s="3">
        <v>23.34595</v>
      </c>
      <c r="E36" s="3">
        <v>23.35205</v>
      </c>
      <c r="F36" s="3">
        <v>23.37647</v>
      </c>
      <c r="G36" s="3"/>
    </row>
    <row r="37" spans="1:6" ht="12">
      <c r="A37" s="4" t="s">
        <v>45</v>
      </c>
      <c r="B37" s="2">
        <v>-0.2985636</v>
      </c>
      <c r="C37" s="2">
        <v>-0.2471924</v>
      </c>
      <c r="D37" s="2">
        <v>-0.2248128</v>
      </c>
      <c r="E37" s="2">
        <v>-0.2019246</v>
      </c>
      <c r="F37" s="2">
        <v>-0.1861572</v>
      </c>
    </row>
    <row r="38" spans="1:7" ht="12">
      <c r="A38" s="4" t="s">
        <v>53</v>
      </c>
      <c r="B38" s="2">
        <v>0.0002318964</v>
      </c>
      <c r="C38" s="2">
        <v>-0.0001254842</v>
      </c>
      <c r="D38" s="2">
        <v>-0.0001146554</v>
      </c>
      <c r="E38" s="2">
        <v>3.960504E-05</v>
      </c>
      <c r="F38" s="2">
        <v>0.0001068949</v>
      </c>
      <c r="G38" s="2">
        <v>0.0001376381</v>
      </c>
    </row>
    <row r="39" spans="1:7" ht="12.75" thickBot="1">
      <c r="A39" s="4" t="s">
        <v>54</v>
      </c>
      <c r="B39" s="2">
        <v>0.0003541321</v>
      </c>
      <c r="C39" s="2">
        <v>-0.0002044921</v>
      </c>
      <c r="D39" s="2">
        <v>-0.0002109424</v>
      </c>
      <c r="E39" s="2">
        <v>5.278575E-05</v>
      </c>
      <c r="F39" s="2">
        <v>0.0002695176</v>
      </c>
      <c r="G39" s="2">
        <v>0.0006650909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3.117373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0.003754</v>
      </c>
      <c r="D4">
        <v>0.003755</v>
      </c>
      <c r="E4">
        <v>0.003756</v>
      </c>
      <c r="F4">
        <v>0.002085</v>
      </c>
      <c r="G4">
        <v>0.011704</v>
      </c>
    </row>
    <row r="5" spans="1:7" ht="12.75">
      <c r="A5" t="s">
        <v>13</v>
      </c>
      <c r="B5">
        <v>12.781039</v>
      </c>
      <c r="C5">
        <v>7.209075</v>
      </c>
      <c r="D5">
        <v>-0.874832</v>
      </c>
      <c r="E5">
        <v>-7.028232</v>
      </c>
      <c r="F5">
        <v>-12.591632</v>
      </c>
      <c r="G5">
        <v>5.879017</v>
      </c>
    </row>
    <row r="6" spans="1:7" ht="12.75">
      <c r="A6" t="s">
        <v>14</v>
      </c>
      <c r="B6" s="49">
        <v>-131.0836</v>
      </c>
      <c r="C6" s="49">
        <v>72.07974</v>
      </c>
      <c r="D6" s="49">
        <v>67.66146</v>
      </c>
      <c r="E6" s="49">
        <v>-23.73357</v>
      </c>
      <c r="F6" s="49">
        <v>-66.87276</v>
      </c>
      <c r="G6" s="49">
        <v>0.0002347829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0.9847794</v>
      </c>
      <c r="C8" s="49">
        <v>1.94407</v>
      </c>
      <c r="D8" s="49">
        <v>2.331585</v>
      </c>
      <c r="E8" s="49">
        <v>0.627814</v>
      </c>
      <c r="F8" s="49">
        <v>-1.391781</v>
      </c>
      <c r="G8" s="49">
        <v>1.136331</v>
      </c>
    </row>
    <row r="9" spans="1:7" ht="12.75">
      <c r="A9" t="s">
        <v>17</v>
      </c>
      <c r="B9" s="49">
        <v>0.2394405</v>
      </c>
      <c r="C9" s="49">
        <v>0.3790739</v>
      </c>
      <c r="D9" s="49">
        <v>0.08348011</v>
      </c>
      <c r="E9" s="49">
        <v>-0.04678223</v>
      </c>
      <c r="F9" s="49">
        <v>-1.264971</v>
      </c>
      <c r="G9" s="49">
        <v>-0.03422977</v>
      </c>
    </row>
    <row r="10" spans="1:7" ht="12.75">
      <c r="A10" t="s">
        <v>18</v>
      </c>
      <c r="B10" s="49">
        <v>0.2989558</v>
      </c>
      <c r="C10" s="49">
        <v>-0.02778644</v>
      </c>
      <c r="D10" s="49">
        <v>0.1388166</v>
      </c>
      <c r="E10" s="49">
        <v>0.2455768</v>
      </c>
      <c r="F10" s="49">
        <v>-0.2138995</v>
      </c>
      <c r="G10" s="49">
        <v>0.1005202</v>
      </c>
    </row>
    <row r="11" spans="1:7" ht="12.75">
      <c r="A11" t="s">
        <v>19</v>
      </c>
      <c r="B11" s="49">
        <v>1.283514</v>
      </c>
      <c r="C11" s="49">
        <v>0.7729291</v>
      </c>
      <c r="D11" s="49">
        <v>1.016862</v>
      </c>
      <c r="E11" s="49">
        <v>0.2542014</v>
      </c>
      <c r="F11" s="49">
        <v>13.03236</v>
      </c>
      <c r="G11" s="49">
        <v>2.417553</v>
      </c>
    </row>
    <row r="12" spans="1:7" ht="12.75">
      <c r="A12" t="s">
        <v>20</v>
      </c>
      <c r="B12" s="49">
        <v>0.1282213</v>
      </c>
      <c r="C12" s="49">
        <v>0.07001519</v>
      </c>
      <c r="D12" s="49">
        <v>-0.06220001</v>
      </c>
      <c r="E12" s="49">
        <v>0.2046002</v>
      </c>
      <c r="F12" s="49">
        <v>-0.4386473</v>
      </c>
      <c r="G12" s="49">
        <v>0.0111002</v>
      </c>
    </row>
    <row r="13" spans="1:7" ht="12.75">
      <c r="A13" t="s">
        <v>21</v>
      </c>
      <c r="B13" s="49">
        <v>0.04013129</v>
      </c>
      <c r="C13" s="49">
        <v>-0.03209784</v>
      </c>
      <c r="D13" s="49">
        <v>0.06963346</v>
      </c>
      <c r="E13" s="49">
        <v>-0.0925837</v>
      </c>
      <c r="F13" s="49">
        <v>0.1226638</v>
      </c>
      <c r="G13" s="49">
        <v>0.008945528</v>
      </c>
    </row>
    <row r="14" spans="1:7" ht="12.75">
      <c r="A14" t="s">
        <v>22</v>
      </c>
      <c r="B14" s="49">
        <v>0.02083933</v>
      </c>
      <c r="C14" s="49">
        <v>-0.006964514</v>
      </c>
      <c r="D14" s="49">
        <v>0.02112127</v>
      </c>
      <c r="E14" s="49">
        <v>0.02188592</v>
      </c>
      <c r="F14" s="49">
        <v>0.1981187</v>
      </c>
      <c r="G14" s="49">
        <v>0.03814143</v>
      </c>
    </row>
    <row r="15" spans="1:7" ht="12.75">
      <c r="A15" t="s">
        <v>23</v>
      </c>
      <c r="B15" s="49">
        <v>-0.3873277</v>
      </c>
      <c r="C15" s="49">
        <v>-0.1248807</v>
      </c>
      <c r="D15" s="49">
        <v>-0.03054162</v>
      </c>
      <c r="E15" s="49">
        <v>-0.1321335</v>
      </c>
      <c r="F15" s="49">
        <v>-0.4233348</v>
      </c>
      <c r="G15" s="49">
        <v>-0.1817692</v>
      </c>
    </row>
    <row r="16" spans="1:7" ht="12.75">
      <c r="A16" t="s">
        <v>24</v>
      </c>
      <c r="B16" s="49">
        <v>-0.004688963</v>
      </c>
      <c r="C16" s="49">
        <v>0.01846362</v>
      </c>
      <c r="D16" s="49">
        <v>-0.02087842</v>
      </c>
      <c r="E16" s="49">
        <v>0.03740494</v>
      </c>
      <c r="F16" s="49">
        <v>-0.009563013</v>
      </c>
      <c r="G16" s="49">
        <v>0.006462884</v>
      </c>
    </row>
    <row r="17" spans="1:7" ht="12.75">
      <c r="A17" t="s">
        <v>25</v>
      </c>
      <c r="B17" s="49">
        <v>-0.01208651</v>
      </c>
      <c r="C17" s="49">
        <v>-0.01172841</v>
      </c>
      <c r="D17" s="49">
        <v>-0.02597325</v>
      </c>
      <c r="E17" s="49">
        <v>-0.00162818</v>
      </c>
      <c r="F17" s="49">
        <v>-0.02154043</v>
      </c>
      <c r="G17" s="49">
        <v>-0.01408625</v>
      </c>
    </row>
    <row r="18" spans="1:7" ht="12.75">
      <c r="A18" t="s">
        <v>26</v>
      </c>
      <c r="B18" s="49">
        <v>0.004963542</v>
      </c>
      <c r="C18" s="49">
        <v>-0.01798944</v>
      </c>
      <c r="D18" s="49">
        <v>-0.01193726</v>
      </c>
      <c r="E18" s="49">
        <v>0.01367994</v>
      </c>
      <c r="F18" s="49">
        <v>0.01148712</v>
      </c>
      <c r="G18" s="49">
        <v>-0.001653841</v>
      </c>
    </row>
    <row r="19" spans="1:7" ht="12.75">
      <c r="A19" t="s">
        <v>27</v>
      </c>
      <c r="B19" s="49">
        <v>-0.1829174</v>
      </c>
      <c r="C19" s="49">
        <v>-0.1860584</v>
      </c>
      <c r="D19" s="49">
        <v>-0.2012779</v>
      </c>
      <c r="E19" s="49">
        <v>-0.177549</v>
      </c>
      <c r="F19" s="49">
        <v>-0.1411217</v>
      </c>
      <c r="G19" s="49">
        <v>-0.1812183</v>
      </c>
    </row>
    <row r="20" spans="1:7" ht="12.75">
      <c r="A20" t="s">
        <v>28</v>
      </c>
      <c r="B20" s="49">
        <v>0.000701475</v>
      </c>
      <c r="C20" s="49">
        <v>-0.001095212</v>
      </c>
      <c r="D20" s="49">
        <v>0.0003189484</v>
      </c>
      <c r="E20" s="49">
        <v>0.0005051454</v>
      </c>
      <c r="F20" s="49">
        <v>0.002067244</v>
      </c>
      <c r="G20" s="49">
        <v>0.0003124946</v>
      </c>
    </row>
    <row r="21" spans="1:7" ht="12.75">
      <c r="A21" t="s">
        <v>29</v>
      </c>
      <c r="B21" s="49">
        <v>-211.8007</v>
      </c>
      <c r="C21" s="49">
        <v>121.3538</v>
      </c>
      <c r="D21" s="49">
        <v>123.9658</v>
      </c>
      <c r="E21" s="49">
        <v>-30.72294</v>
      </c>
      <c r="F21" s="49">
        <v>-156.9559</v>
      </c>
      <c r="G21" s="49">
        <v>0.003797884</v>
      </c>
    </row>
    <row r="22" spans="1:7" ht="12.75">
      <c r="A22" t="s">
        <v>30</v>
      </c>
      <c r="B22" s="49">
        <v>255.6765</v>
      </c>
      <c r="C22" s="49">
        <v>144.1915</v>
      </c>
      <c r="D22" s="49">
        <v>-17.49665</v>
      </c>
      <c r="E22" s="49">
        <v>-140.5739</v>
      </c>
      <c r="F22" s="49">
        <v>-251.8859</v>
      </c>
      <c r="G22" s="49">
        <v>0</v>
      </c>
    </row>
    <row r="23" spans="1:7" ht="12.75">
      <c r="A23" t="s">
        <v>31</v>
      </c>
      <c r="B23" s="49">
        <v>0.8776929</v>
      </c>
      <c r="C23" s="49">
        <v>-0.3182663</v>
      </c>
      <c r="D23" s="49">
        <v>-0.1666169</v>
      </c>
      <c r="E23" s="49">
        <v>-3.093362</v>
      </c>
      <c r="F23" s="49">
        <v>5.932503</v>
      </c>
      <c r="G23" s="49">
        <v>0.05819067</v>
      </c>
    </row>
    <row r="24" spans="1:7" ht="12.75">
      <c r="A24" t="s">
        <v>32</v>
      </c>
      <c r="B24" s="49">
        <v>-0.8750261</v>
      </c>
      <c r="C24" s="49">
        <v>0.07267119</v>
      </c>
      <c r="D24" s="49">
        <v>0.4282435</v>
      </c>
      <c r="E24" s="49">
        <v>-0.008968947</v>
      </c>
      <c r="F24" s="49">
        <v>-0.3881804</v>
      </c>
      <c r="G24" s="49">
        <v>-0.06014717</v>
      </c>
    </row>
    <row r="25" spans="1:7" ht="12.75">
      <c r="A25" t="s">
        <v>33</v>
      </c>
      <c r="B25" s="49">
        <v>-0.2338856</v>
      </c>
      <c r="C25" s="49">
        <v>0.2366242</v>
      </c>
      <c r="D25" s="49">
        <v>0.4539869</v>
      </c>
      <c r="E25" s="49">
        <v>-0.3637547</v>
      </c>
      <c r="F25" s="49">
        <v>-1.290435</v>
      </c>
      <c r="G25" s="49">
        <v>-0.1275414</v>
      </c>
    </row>
    <row r="26" spans="1:7" ht="12.75">
      <c r="A26" t="s">
        <v>34</v>
      </c>
      <c r="B26" s="49">
        <v>0.741589</v>
      </c>
      <c r="C26" s="49">
        <v>0.491072</v>
      </c>
      <c r="D26" s="49">
        <v>0.1942587</v>
      </c>
      <c r="E26" s="49">
        <v>-0.1026754</v>
      </c>
      <c r="F26" s="49">
        <v>1.180651</v>
      </c>
      <c r="G26" s="49">
        <v>0.4051128</v>
      </c>
    </row>
    <row r="27" spans="1:7" ht="12.75">
      <c r="A27" t="s">
        <v>35</v>
      </c>
      <c r="B27" s="49">
        <v>-0.02442855</v>
      </c>
      <c r="C27" s="49">
        <v>0.1373429</v>
      </c>
      <c r="D27" s="49">
        <v>0.2468086</v>
      </c>
      <c r="E27" s="49">
        <v>-0.4522567</v>
      </c>
      <c r="F27" s="49">
        <v>-0.09449131</v>
      </c>
      <c r="G27" s="49">
        <v>-0.03255988</v>
      </c>
    </row>
    <row r="28" spans="1:7" ht="12.75">
      <c r="A28" t="s">
        <v>36</v>
      </c>
      <c r="B28" s="49">
        <v>0.08809287</v>
      </c>
      <c r="C28" s="49">
        <v>0.2295131</v>
      </c>
      <c r="D28" s="49">
        <v>0.3732161</v>
      </c>
      <c r="E28" s="49">
        <v>0.4049696</v>
      </c>
      <c r="F28" s="49">
        <v>0.1046063</v>
      </c>
      <c r="G28" s="49">
        <v>0.2691542</v>
      </c>
    </row>
    <row r="29" spans="1:7" ht="12.75">
      <c r="A29" t="s">
        <v>37</v>
      </c>
      <c r="B29" s="49">
        <v>0.02361485</v>
      </c>
      <c r="C29" s="49">
        <v>-0.0627364</v>
      </c>
      <c r="D29" s="49">
        <v>0.04288349</v>
      </c>
      <c r="E29" s="49">
        <v>0.0129982</v>
      </c>
      <c r="F29" s="49">
        <v>0.09639027</v>
      </c>
      <c r="G29" s="49">
        <v>0.0146428</v>
      </c>
    </row>
    <row r="30" spans="1:7" ht="12.75">
      <c r="A30" t="s">
        <v>38</v>
      </c>
      <c r="B30" s="49">
        <v>-0.02546541</v>
      </c>
      <c r="C30" s="49">
        <v>0.0422782</v>
      </c>
      <c r="D30" s="49">
        <v>-0.01312869</v>
      </c>
      <c r="E30" s="49">
        <v>-0.04691289</v>
      </c>
      <c r="F30" s="49">
        <v>0.2991061</v>
      </c>
      <c r="G30" s="49">
        <v>0.03197419</v>
      </c>
    </row>
    <row r="31" spans="1:7" ht="12.75">
      <c r="A31" t="s">
        <v>39</v>
      </c>
      <c r="B31" s="49">
        <v>0.01726476</v>
      </c>
      <c r="C31" s="49">
        <v>0.00833906</v>
      </c>
      <c r="D31" s="49">
        <v>0.03775526</v>
      </c>
      <c r="E31" s="49">
        <v>0.03048804</v>
      </c>
      <c r="F31" s="49">
        <v>0.0221692</v>
      </c>
      <c r="G31" s="49">
        <v>0.02388407</v>
      </c>
    </row>
    <row r="32" spans="1:7" ht="12.75">
      <c r="A32" t="s">
        <v>40</v>
      </c>
      <c r="B32" s="49">
        <v>0.01757234</v>
      </c>
      <c r="C32" s="49">
        <v>0.04533412</v>
      </c>
      <c r="D32" s="49">
        <v>0.05890827</v>
      </c>
      <c r="E32" s="49">
        <v>0.08217074</v>
      </c>
      <c r="F32" s="49">
        <v>0.03113294</v>
      </c>
      <c r="G32" s="49">
        <v>0.05154866</v>
      </c>
    </row>
    <row r="33" spans="1:7" ht="12.75">
      <c r="A33" t="s">
        <v>41</v>
      </c>
      <c r="B33" s="49">
        <v>0.1215403</v>
      </c>
      <c r="C33" s="49">
        <v>0.03298755</v>
      </c>
      <c r="D33" s="49">
        <v>0.04202533</v>
      </c>
      <c r="E33" s="49">
        <v>0.06850749</v>
      </c>
      <c r="F33" s="49">
        <v>0.06000909</v>
      </c>
      <c r="G33" s="49">
        <v>0.06013529</v>
      </c>
    </row>
    <row r="34" spans="1:7" ht="12.75">
      <c r="A34" t="s">
        <v>42</v>
      </c>
      <c r="B34" s="49">
        <v>-0.052543</v>
      </c>
      <c r="C34" s="49">
        <v>-0.02300662</v>
      </c>
      <c r="D34" s="49">
        <v>-0.008847179</v>
      </c>
      <c r="E34" s="49">
        <v>0.008527015</v>
      </c>
      <c r="F34" s="49">
        <v>-0.01083361</v>
      </c>
      <c r="G34" s="49">
        <v>-0.01465936</v>
      </c>
    </row>
    <row r="35" spans="1:7" ht="12.75">
      <c r="A35" t="s">
        <v>43</v>
      </c>
      <c r="B35" s="49">
        <v>0.00343781</v>
      </c>
      <c r="C35" s="49">
        <v>0.001618472</v>
      </c>
      <c r="D35" s="49">
        <v>0.001568144</v>
      </c>
      <c r="E35" s="49">
        <v>0.003733348</v>
      </c>
      <c r="F35" s="49">
        <v>0.01249037</v>
      </c>
      <c r="G35" s="49">
        <v>0.003830174</v>
      </c>
    </row>
    <row r="36" spans="1:6" ht="12.75">
      <c r="A36" t="s">
        <v>44</v>
      </c>
      <c r="B36" s="49">
        <v>23.30933</v>
      </c>
      <c r="C36" s="49">
        <v>23.32153</v>
      </c>
      <c r="D36" s="49">
        <v>23.34595</v>
      </c>
      <c r="E36" s="49">
        <v>23.35205</v>
      </c>
      <c r="F36" s="49">
        <v>23.37647</v>
      </c>
    </row>
    <row r="37" spans="1:6" ht="12.75">
      <c r="A37" t="s">
        <v>45</v>
      </c>
      <c r="B37" s="49">
        <v>-0.2985636</v>
      </c>
      <c r="C37" s="49">
        <v>-0.2471924</v>
      </c>
      <c r="D37" s="49">
        <v>-0.2248128</v>
      </c>
      <c r="E37" s="49">
        <v>-0.2019246</v>
      </c>
      <c r="F37" s="49">
        <v>-0.1861572</v>
      </c>
    </row>
    <row r="38" spans="1:7" ht="12.75">
      <c r="A38" t="s">
        <v>55</v>
      </c>
      <c r="B38" s="49">
        <v>0.0002318964</v>
      </c>
      <c r="C38" s="49">
        <v>-0.0001254842</v>
      </c>
      <c r="D38" s="49">
        <v>-0.0001146554</v>
      </c>
      <c r="E38" s="49">
        <v>3.960504E-05</v>
      </c>
      <c r="F38" s="49">
        <v>0.0001068949</v>
      </c>
      <c r="G38" s="49">
        <v>0.0001376381</v>
      </c>
    </row>
    <row r="39" spans="1:7" ht="12.75">
      <c r="A39" t="s">
        <v>56</v>
      </c>
      <c r="B39" s="49">
        <v>0.0003541321</v>
      </c>
      <c r="C39" s="49">
        <v>-0.0002044921</v>
      </c>
      <c r="D39" s="49">
        <v>-0.0002109424</v>
      </c>
      <c r="E39" s="49">
        <v>5.278575E-05</v>
      </c>
      <c r="F39" s="49">
        <v>0.0002695176</v>
      </c>
      <c r="G39" s="49">
        <v>0.0006650909</v>
      </c>
    </row>
    <row r="40" spans="2:5" ht="12.75">
      <c r="B40" t="s">
        <v>46</v>
      </c>
      <c r="C40" t="s">
        <v>47</v>
      </c>
      <c r="D40" t="s">
        <v>48</v>
      </c>
      <c r="E40">
        <v>3.117373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0.0002318964466812442</v>
      </c>
      <c r="C50">
        <f>-0.017/(C7*C7+C22*C22)*(C21*C22+C6*C7)</f>
        <v>-0.00012548416004848952</v>
      </c>
      <c r="D50">
        <f>-0.017/(D7*D7+D22*D22)*(D21*D22+D6*D7)</f>
        <v>-0.00011465540334577096</v>
      </c>
      <c r="E50">
        <f>-0.017/(E7*E7+E22*E22)*(E21*E22+E6*E7)</f>
        <v>3.960503924553936E-05</v>
      </c>
      <c r="F50">
        <f>-0.017/(F7*F7+F22*F22)*(F21*F22+F6*F7)</f>
        <v>0.00010689492462216672</v>
      </c>
      <c r="G50">
        <f>(B50*B$4+C50*C$4+D50*D$4+E50*E$4+F50*F$4)/SUM(B$4:F$4)</f>
        <v>-3.76691969399382E-07</v>
      </c>
    </row>
    <row r="51" spans="1:7" ht="12.75">
      <c r="A51" t="s">
        <v>59</v>
      </c>
      <c r="B51">
        <f>-0.017/(B7*B7+B22*B22)*(B21*B7-B6*B22)</f>
        <v>0.00035413214281501026</v>
      </c>
      <c r="C51">
        <f>-0.017/(C7*C7+C22*C22)*(C21*C7-C6*C22)</f>
        <v>-0.00020449208507363685</v>
      </c>
      <c r="D51">
        <f>-0.017/(D7*D7+D22*D22)*(D21*D7-D6*D22)</f>
        <v>-0.00021094246854629498</v>
      </c>
      <c r="E51">
        <f>-0.017/(E7*E7+E22*E22)*(E21*E7-E6*E22)</f>
        <v>5.278574148263986E-05</v>
      </c>
      <c r="F51">
        <f>-0.017/(F7*F7+F22*F22)*(F21*F7-F6*F22)</f>
        <v>0.0002695175624293887</v>
      </c>
      <c r="G51">
        <f>(B51*B$4+C51*C$4+D51*D$4+E51*E$4+F51*F$4)/SUM(B$4:F$4)</f>
        <v>5.084873018728733E-08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9999.99029971485</v>
      </c>
      <c r="C62">
        <f>C7+(2/0.017)*(C8*C50-C23*C51)</f>
        <v>9999.963643184668</v>
      </c>
      <c r="D62">
        <f>D7+(2/0.017)*(D8*D50-D23*D51)</f>
        <v>9999.964414658965</v>
      </c>
      <c r="E62">
        <f>E7+(2/0.017)*(E8*E50-E23*E51)</f>
        <v>10000.022135294701</v>
      </c>
      <c r="F62">
        <f>F7+(2/0.017)*(F8*F50-F23*F51)</f>
        <v>9999.7943896385</v>
      </c>
    </row>
    <row r="63" spans="1:6" ht="12.75">
      <c r="A63" t="s">
        <v>67</v>
      </c>
      <c r="B63">
        <f>B8+(3/0.017)*(B9*B50-B24*B51)</f>
        <v>1.0492618004035839</v>
      </c>
      <c r="C63">
        <f>C8+(3/0.017)*(C9*C50-C24*C51)</f>
        <v>1.9382981611582488</v>
      </c>
      <c r="D63">
        <f>D8+(3/0.017)*(D9*D50-D24*D51)</f>
        <v>2.3458373462374422</v>
      </c>
      <c r="E63">
        <f>E8+(3/0.017)*(E9*E50-E24*E51)</f>
        <v>0.6275705800816299</v>
      </c>
      <c r="F63">
        <f>F8+(3/0.017)*(F9*F50-F24*F51)</f>
        <v>-1.3971805666770638</v>
      </c>
    </row>
    <row r="64" spans="1:6" ht="12.75">
      <c r="A64" t="s">
        <v>68</v>
      </c>
      <c r="B64">
        <f>B9+(4/0.017)*(B10*B50-B25*B51)</f>
        <v>0.27524125210266426</v>
      </c>
      <c r="C64">
        <f>C9+(4/0.017)*(C10*C50-C25*C51)</f>
        <v>0.39127967273435743</v>
      </c>
      <c r="D64">
        <f>D9+(4/0.017)*(D10*D50-D25*D51)</f>
        <v>0.10226812037872739</v>
      </c>
      <c r="E64">
        <f>E9+(4/0.017)*(E10*E50-E25*E51)</f>
        <v>-0.03997584403315549</v>
      </c>
      <c r="F64">
        <f>F9+(4/0.017)*(F10*F50-F25*F51)</f>
        <v>-1.1885168530013297</v>
      </c>
    </row>
    <row r="65" spans="1:6" ht="12.75">
      <c r="A65" t="s">
        <v>69</v>
      </c>
      <c r="B65">
        <f>B10+(5/0.017)*(B11*B50-B26*B51)</f>
        <v>0.30925633947282055</v>
      </c>
      <c r="C65">
        <f>C10+(5/0.017)*(C11*C50-C26*C51)</f>
        <v>-0.02677762284978058</v>
      </c>
      <c r="D65">
        <f>D10+(5/0.017)*(D11*D50-D26*D51)</f>
        <v>0.11657797851694318</v>
      </c>
      <c r="E65">
        <f>E10+(5/0.017)*(E11*E50-E26*E51)</f>
        <v>0.2501319333953817</v>
      </c>
      <c r="F65">
        <f>F10+(5/0.017)*(F11*F50-F26*F51)</f>
        <v>0.10224372360268255</v>
      </c>
    </row>
    <row r="66" spans="1:6" ht="12.75">
      <c r="A66" t="s">
        <v>70</v>
      </c>
      <c r="B66">
        <f>B11+(6/0.017)*(B12*B50-B27*B51)</f>
        <v>1.2970616465704283</v>
      </c>
      <c r="C66">
        <f>C11+(6/0.017)*(C12*C50-C27*C51)</f>
        <v>0.7797407724764499</v>
      </c>
      <c r="D66">
        <f>D11+(6/0.017)*(D12*D50-D27*D51)</f>
        <v>1.0377539938507467</v>
      </c>
      <c r="E66">
        <f>E11+(6/0.017)*(E12*E50-E27*E51)</f>
        <v>0.2654870132472837</v>
      </c>
      <c r="F66">
        <f>F11+(6/0.017)*(F12*F50-F27*F51)</f>
        <v>13.024799257931557</v>
      </c>
    </row>
    <row r="67" spans="1:6" ht="12.75">
      <c r="A67" t="s">
        <v>71</v>
      </c>
      <c r="B67">
        <f>B12+(7/0.017)*(B13*B50-B28*B51)</f>
        <v>0.11920768277196311</v>
      </c>
      <c r="C67">
        <f>C12+(7/0.017)*(C13*C50-C28*C51)</f>
        <v>0.0909992888257291</v>
      </c>
      <c r="D67">
        <f>D12+(7/0.017)*(D13*D50-D28*D51)</f>
        <v>-0.033070427003063826</v>
      </c>
      <c r="E67">
        <f>E12+(7/0.017)*(E13*E50-E28*E51)</f>
        <v>0.19428821107050134</v>
      </c>
      <c r="F67">
        <f>F12+(7/0.017)*(F13*F50-F28*F51)</f>
        <v>-0.44485716360889543</v>
      </c>
    </row>
    <row r="68" spans="1:6" ht="12.75">
      <c r="A68" t="s">
        <v>72</v>
      </c>
      <c r="B68">
        <f>B13+(8/0.017)*(B14*B50-B29*B51)</f>
        <v>0.038470014303747205</v>
      </c>
      <c r="C68">
        <f>C13+(8/0.017)*(C14*C50-C29*C51)</f>
        <v>-0.03772379814427189</v>
      </c>
      <c r="D68">
        <f>D13+(8/0.017)*(D14*D50-D29*D51)</f>
        <v>0.07275076894562607</v>
      </c>
      <c r="E68">
        <f>E13+(8/0.017)*(E14*E50-E29*E51)</f>
        <v>-0.0924986773667835</v>
      </c>
      <c r="F68">
        <f>F13+(8/0.017)*(F14*F50-F29*F51)</f>
        <v>0.12040451194843814</v>
      </c>
    </row>
    <row r="69" spans="1:6" ht="12.75">
      <c r="A69" t="s">
        <v>73</v>
      </c>
      <c r="B69">
        <f>B14+(9/0.017)*(B15*B50-B30*B51)</f>
        <v>-0.02193809200484149</v>
      </c>
      <c r="C69">
        <f>C14+(9/0.017)*(C15*C50-C30*C51)</f>
        <v>0.005908719126608749</v>
      </c>
      <c r="D69">
        <f>D14+(9/0.017)*(D15*D50-D30*D51)</f>
        <v>0.02150899184370517</v>
      </c>
      <c r="E69">
        <f>E14+(9/0.017)*(E15*E50-E30*E51)</f>
        <v>0.020426426651490436</v>
      </c>
      <c r="F69">
        <f>F14+(9/0.017)*(F15*F50-F30*F51)</f>
        <v>0.13148339431521713</v>
      </c>
    </row>
    <row r="70" spans="1:6" ht="12.75">
      <c r="A70" t="s">
        <v>74</v>
      </c>
      <c r="B70">
        <f>B15+(10/0.017)*(B16*B50-B31*B51)</f>
        <v>-0.3915637943013569</v>
      </c>
      <c r="C70">
        <f>C15+(10/0.017)*(C16*C50-C31*C51)</f>
        <v>-0.1252404765177649</v>
      </c>
      <c r="D70">
        <f>D15+(10/0.017)*(D16*D50-D31*D51)</f>
        <v>-0.024448672110982585</v>
      </c>
      <c r="E70">
        <f>E15+(10/0.017)*(E16*E50-E31*E51)</f>
        <v>-0.13220874098886784</v>
      </c>
      <c r="F70">
        <f>F15+(10/0.017)*(F16*F50-F31*F51)</f>
        <v>-0.42745081546988556</v>
      </c>
    </row>
    <row r="71" spans="1:6" ht="12.75">
      <c r="A71" t="s">
        <v>75</v>
      </c>
      <c r="B71">
        <f>B16+(11/0.017)*(B17*B50-B32*B51)</f>
        <v>-0.010529153620162568</v>
      </c>
      <c r="C71">
        <f>C16+(11/0.017)*(C17*C50-C32*C51)</f>
        <v>0.025414454259685908</v>
      </c>
      <c r="D71">
        <f>D16+(11/0.017)*(D17*D50-D32*D51)</f>
        <v>-0.010910977481649167</v>
      </c>
      <c r="E71">
        <f>E16+(11/0.017)*(E17*E50-E32*E51)</f>
        <v>0.034556633924080225</v>
      </c>
      <c r="F71">
        <f>F16+(11/0.017)*(F17*F50-F32*F51)</f>
        <v>-0.0164822955972726</v>
      </c>
    </row>
    <row r="72" spans="1:6" ht="12.75">
      <c r="A72" t="s">
        <v>76</v>
      </c>
      <c r="B72">
        <f>B17+(12/0.017)*(B18*B50-B33*B51)</f>
        <v>-0.04165613291150076</v>
      </c>
      <c r="C72">
        <f>C17+(12/0.017)*(C18*C50-C33*C51)</f>
        <v>-0.005373292835919849</v>
      </c>
      <c r="D72">
        <f>D17+(12/0.017)*(D18*D50-D33*D51)</f>
        <v>-0.0187495336151887</v>
      </c>
      <c r="E72">
        <f>E17+(12/0.017)*(E18*E50-E33*E51)</f>
        <v>-0.003798361714956173</v>
      </c>
      <c r="F72">
        <f>F17+(12/0.017)*(F18*F50-F33*F51)</f>
        <v>-0.0320902574121506</v>
      </c>
    </row>
    <row r="73" spans="1:6" ht="12.75">
      <c r="A73" t="s">
        <v>77</v>
      </c>
      <c r="B73">
        <f>B18+(13/0.017)*(B19*B50-B34*B51)</f>
        <v>-0.013244663230067974</v>
      </c>
      <c r="C73">
        <f>C18+(13/0.017)*(C19*C50-C34*C51)</f>
        <v>-0.0037332497326060185</v>
      </c>
      <c r="D73">
        <f>D18+(13/0.017)*(D19*D50-D34*D51)</f>
        <v>0.004283186435592031</v>
      </c>
      <c r="E73">
        <f>E18+(13/0.017)*(E19*E50-E34*E51)</f>
        <v>0.007958456529918048</v>
      </c>
      <c r="F73">
        <f>F18+(13/0.017)*(F19*F50-F34*F51)</f>
        <v>0.002184208869468362</v>
      </c>
    </row>
    <row r="74" spans="1:6" ht="12.75">
      <c r="A74" t="s">
        <v>78</v>
      </c>
      <c r="B74">
        <f>B19+(14/0.017)*(B20*B50-B35*B51)</f>
        <v>-0.1837860336745513</v>
      </c>
      <c r="C74">
        <f>C19+(14/0.017)*(C20*C50-C35*C51)</f>
        <v>-0.18567266172909905</v>
      </c>
      <c r="D74">
        <f>D19+(14/0.017)*(D20*D50-D35*D51)</f>
        <v>-0.20103560199263143</v>
      </c>
      <c r="E74">
        <f>E19+(14/0.017)*(E20*E50-E35*E51)</f>
        <v>-0.17769481513800087</v>
      </c>
      <c r="F74">
        <f>F19+(14/0.017)*(F20*F50-F35*F51)</f>
        <v>-0.14371202626974103</v>
      </c>
    </row>
    <row r="75" spans="1:6" ht="12.75">
      <c r="A75" t="s">
        <v>79</v>
      </c>
      <c r="B75" s="49">
        <f>B20</f>
        <v>0.000701475</v>
      </c>
      <c r="C75" s="49">
        <f>C20</f>
        <v>-0.001095212</v>
      </c>
      <c r="D75" s="49">
        <f>D20</f>
        <v>0.0003189484</v>
      </c>
      <c r="E75" s="49">
        <f>E20</f>
        <v>0.0005051454</v>
      </c>
      <c r="F75" s="49">
        <f>F20</f>
        <v>0.002067244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255.74147363575406</v>
      </c>
      <c r="C82">
        <f>C22+(2/0.017)*(C8*C51+C23*C50)</f>
        <v>144.14942828841154</v>
      </c>
      <c r="D82">
        <f>D22+(2/0.017)*(D8*D51+D23*D50)</f>
        <v>-17.552264913841388</v>
      </c>
      <c r="E82">
        <f>E22+(2/0.017)*(E8*E51+E23*E50)</f>
        <v>-140.58441448187148</v>
      </c>
      <c r="F82">
        <f>F22+(2/0.017)*(F8*F51+F23*F50)</f>
        <v>-251.8554241131235</v>
      </c>
    </row>
    <row r="83" spans="1:6" ht="12.75">
      <c r="A83" t="s">
        <v>82</v>
      </c>
      <c r="B83">
        <f>B23+(3/0.017)*(B9*B51+B24*B50)</f>
        <v>0.8568478648232383</v>
      </c>
      <c r="C83">
        <f>C23+(3/0.017)*(C9*C51+C24*C50)</f>
        <v>-0.33355512860791814</v>
      </c>
      <c r="D83">
        <f>D23+(3/0.017)*(D9*D51+D24*D50)</f>
        <v>-0.17838924088834487</v>
      </c>
      <c r="E83">
        <f>E23+(3/0.017)*(E9*E51+E24*E50)</f>
        <v>-3.0938604676817683</v>
      </c>
      <c r="F83">
        <f>F23+(3/0.017)*(F9*F51+F24*F50)</f>
        <v>5.865015985577352</v>
      </c>
    </row>
    <row r="84" spans="1:6" ht="12.75">
      <c r="A84" t="s">
        <v>83</v>
      </c>
      <c r="B84">
        <f>B24+(4/0.017)*(B10*B51+B25*B50)</f>
        <v>-0.8628772485903378</v>
      </c>
      <c r="C84">
        <f>C24+(4/0.017)*(C10*C51+C25*C50)</f>
        <v>0.06702166483958298</v>
      </c>
      <c r="D84">
        <f>D24+(4/0.017)*(D10*D51+D25*D50)</f>
        <v>0.4091060017853177</v>
      </c>
      <c r="E84">
        <f>E24+(4/0.017)*(E10*E51+E25*E50)</f>
        <v>-0.009308609515368339</v>
      </c>
      <c r="F84">
        <f>F24+(4/0.017)*(F10*F51+F25*F50)</f>
        <v>-0.43420172327051076</v>
      </c>
    </row>
    <row r="85" spans="1:6" ht="12.75">
      <c r="A85" t="s">
        <v>84</v>
      </c>
      <c r="B85">
        <f>B25+(5/0.017)*(B11*B51+B26*B50)</f>
        <v>-0.04961930083795227</v>
      </c>
      <c r="C85">
        <f>C25+(5/0.017)*(C11*C51+C26*C50)</f>
        <v>0.1720125409657584</v>
      </c>
      <c r="D85">
        <f>D25+(5/0.017)*(D11*D51+D26*D50)</f>
        <v>0.38434802057269185</v>
      </c>
      <c r="E85">
        <f>E25+(5/0.017)*(E11*E51+E26*E50)</f>
        <v>-0.3610041864298901</v>
      </c>
      <c r="F85">
        <f>F25+(5/0.017)*(F11*F51+F26*F50)</f>
        <v>-0.22024220601401368</v>
      </c>
    </row>
    <row r="86" spans="1:6" ht="12.75">
      <c r="A86" t="s">
        <v>85</v>
      </c>
      <c r="B86">
        <f>B26+(6/0.017)*(B12*B51+B27*B50)</f>
        <v>0.7556157258050417</v>
      </c>
      <c r="C86">
        <f>C26+(6/0.017)*(C12*C51+C27*C50)</f>
        <v>0.4799360315405704</v>
      </c>
      <c r="D86">
        <f>D26+(6/0.017)*(D12*D51+D27*D50)</f>
        <v>0.18890200026028206</v>
      </c>
      <c r="E86">
        <f>E26+(6/0.017)*(E12*E51+E27*E50)</f>
        <v>-0.10518540156049237</v>
      </c>
      <c r="F86">
        <f>F26+(6/0.017)*(F12*F51+F27*F50)</f>
        <v>1.1353602496980708</v>
      </c>
    </row>
    <row r="87" spans="1:6" ht="12.75">
      <c r="A87" t="s">
        <v>86</v>
      </c>
      <c r="B87">
        <f>B27+(7/0.017)*(B13*B51+B28*B50)</f>
        <v>-0.010164936895995083</v>
      </c>
      <c r="C87">
        <f>C27+(7/0.017)*(C13*C51+C28*C50)</f>
        <v>0.12818669232825558</v>
      </c>
      <c r="D87">
        <f>D27+(7/0.017)*(D13*D51+D28*D50)</f>
        <v>0.22314040735381252</v>
      </c>
      <c r="E87">
        <f>E27+(7/0.017)*(E13*E51+E28*E50)</f>
        <v>-0.4476648080274819</v>
      </c>
      <c r="F87">
        <f>F27+(7/0.017)*(F13*F51+F28*F50)</f>
        <v>-0.07627404432383478</v>
      </c>
    </row>
    <row r="88" spans="1:6" ht="12.75">
      <c r="A88" t="s">
        <v>87</v>
      </c>
      <c r="B88">
        <f>B28+(8/0.017)*(B14*B51+B29*B50)</f>
        <v>0.0941427883019481</v>
      </c>
      <c r="C88">
        <f>C28+(8/0.017)*(C14*C51+C29*C50)</f>
        <v>0.23388797644604734</v>
      </c>
      <c r="D88">
        <f>D28+(8/0.017)*(D14*D51+D29*D50)</f>
        <v>0.3688056545056672</v>
      </c>
      <c r="E88">
        <f>E28+(8/0.017)*(E14*E51+E29*E50)</f>
        <v>0.40575550999357696</v>
      </c>
      <c r="F88">
        <f>F28+(8/0.017)*(F14*F51+F29*F50)</f>
        <v>0.13458281752547746</v>
      </c>
    </row>
    <row r="89" spans="1:6" ht="12.75">
      <c r="A89" t="s">
        <v>88</v>
      </c>
      <c r="B89">
        <f>B29+(9/0.017)*(B15*B51+B30*B50)</f>
        <v>-0.0521283698931773</v>
      </c>
      <c r="C89">
        <f>C29+(9/0.017)*(C15*C51+C30*C50)</f>
        <v>-0.05202540983424474</v>
      </c>
      <c r="D89">
        <f>D29+(9/0.017)*(D15*D51+D30*D50)</f>
        <v>0.04709114880423473</v>
      </c>
      <c r="E89">
        <f>E29+(9/0.017)*(E15*E51+E30*E50)</f>
        <v>0.008322037376711024</v>
      </c>
      <c r="F89">
        <f>F29+(9/0.017)*(F15*F51+F30*F50)</f>
        <v>0.052913260919645724</v>
      </c>
    </row>
    <row r="90" spans="1:6" ht="12.75">
      <c r="A90" t="s">
        <v>89</v>
      </c>
      <c r="B90">
        <f>B30+(10/0.017)*(B16*B51+B31*B50)</f>
        <v>-0.024087101775274015</v>
      </c>
      <c r="C90">
        <f>C30+(10/0.017)*(C16*C51+C31*C50)</f>
        <v>0.03944167994617573</v>
      </c>
      <c r="D90">
        <f>D30+(10/0.017)*(D16*D51+D31*D50)</f>
        <v>-0.013084395358575363</v>
      </c>
      <c r="E90">
        <f>E30+(10/0.017)*(E16*E51+E31*E50)</f>
        <v>-0.0450411679330981</v>
      </c>
      <c r="F90">
        <f>F30+(10/0.017)*(F16*F51+F31*F50)</f>
        <v>0.2989839676527607</v>
      </c>
    </row>
    <row r="91" spans="1:6" ht="12.75">
      <c r="A91" t="s">
        <v>90</v>
      </c>
      <c r="B91">
        <f>B31+(11/0.017)*(B17*B51+B32*B50)</f>
        <v>0.0171319456896833</v>
      </c>
      <c r="C91">
        <f>C31+(11/0.017)*(C17*C51+C32*C50)</f>
        <v>0.006210011970786571</v>
      </c>
      <c r="D91">
        <f>D31+(11/0.017)*(D17*D51+D32*D50)</f>
        <v>0.03693007236194725</v>
      </c>
      <c r="E91">
        <f>E31+(11/0.017)*(E17*E51+E32*E50)</f>
        <v>0.032538201037273284</v>
      </c>
      <c r="F91">
        <f>F31+(11/0.017)*(F17*F51+F32*F50)</f>
        <v>0.020566065880008304</v>
      </c>
    </row>
    <row r="92" spans="1:6" ht="12.75">
      <c r="A92" t="s">
        <v>91</v>
      </c>
      <c r="B92">
        <f>B32+(12/0.017)*(B18*B51+B33*B50)</f>
        <v>0.03870823185622452</v>
      </c>
      <c r="C92">
        <f>C32+(12/0.017)*(C18*C51+C33*C50)</f>
        <v>0.045008908064305554</v>
      </c>
      <c r="D92">
        <f>D32+(12/0.017)*(D18*D51+D33*D50)</f>
        <v>0.05728448924483987</v>
      </c>
      <c r="E92">
        <f>E32+(12/0.017)*(E18*E51+E33*E50)</f>
        <v>0.08459569125157748</v>
      </c>
      <c r="F92">
        <f>F32+(12/0.017)*(F18*F51+F33*F50)</f>
        <v>0.03784633840042026</v>
      </c>
    </row>
    <row r="93" spans="1:6" ht="12.75">
      <c r="A93" t="s">
        <v>92</v>
      </c>
      <c r="B93">
        <f>B33+(13/0.017)*(B19*B51+B34*B50)</f>
        <v>0.06268741437437655</v>
      </c>
      <c r="C93">
        <f>C33+(13/0.017)*(C19*C51+C34*C50)</f>
        <v>0.06429035441884434</v>
      </c>
      <c r="D93">
        <f>D33+(13/0.017)*(D19*D51+D34*D50)</f>
        <v>0.07526895597440647</v>
      </c>
      <c r="E93">
        <f>E33+(13/0.017)*(E19*E51+E34*E50)</f>
        <v>0.06159887487881612</v>
      </c>
      <c r="F93">
        <f>F33+(13/0.017)*(F19*F51+F34*F50)</f>
        <v>0.03003809890088492</v>
      </c>
    </row>
    <row r="94" spans="1:6" ht="12.75">
      <c r="A94" t="s">
        <v>93</v>
      </c>
      <c r="B94">
        <f>B34+(14/0.017)*(B20*B51+B35*B50)</f>
        <v>-0.05168189230850296</v>
      </c>
      <c r="C94">
        <f>C34+(14/0.017)*(C20*C51+C35*C50)</f>
        <v>-0.022989433282121212</v>
      </c>
      <c r="D94">
        <f>D34+(14/0.017)*(D20*D51+D35*D50)</f>
        <v>-0.009050653308189882</v>
      </c>
      <c r="E94">
        <f>E34+(14/0.017)*(E20*E51+E35*E50)</f>
        <v>0.008670740538808189</v>
      </c>
      <c r="F94">
        <f>F34+(14/0.017)*(F20*F51+F35*F50)</f>
        <v>-0.009275232345369616</v>
      </c>
    </row>
    <row r="95" spans="1:6" ht="12.75">
      <c r="A95" t="s">
        <v>94</v>
      </c>
      <c r="B95" s="49">
        <f>B35</f>
        <v>0.00343781</v>
      </c>
      <c r="C95" s="49">
        <f>C35</f>
        <v>0.001618472</v>
      </c>
      <c r="D95" s="49">
        <f>D35</f>
        <v>0.001568144</v>
      </c>
      <c r="E95" s="49">
        <f>E35</f>
        <v>0.003733348</v>
      </c>
      <c r="F95" s="49">
        <f>F35</f>
        <v>0.01249037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1.0492628182184371</v>
      </c>
      <c r="C103">
        <f>C63*10000/C62</f>
        <v>1.9383052082186998</v>
      </c>
      <c r="D103">
        <f>D63*10000/D62</f>
        <v>2.345845694009346</v>
      </c>
      <c r="E103">
        <f>E63*10000/E62</f>
        <v>0.6275691909387313</v>
      </c>
      <c r="F103">
        <f>F63*10000/F62</f>
        <v>-1.3972092947478822</v>
      </c>
      <c r="G103">
        <f>AVERAGE(C103:E103)</f>
        <v>1.6372400310555921</v>
      </c>
      <c r="H103">
        <f>STDEV(C103:E103)</f>
        <v>0.8978300039129553</v>
      </c>
      <c r="I103">
        <f>(B103*B4+C103*C4+D103*D4+E103*E4+F103*F4)/SUM(B4:F4)</f>
        <v>1.146723305794254</v>
      </c>
      <c r="K103">
        <f>(LN(H103)+LN(H123))/2-LN(K114*K115^3)</f>
        <v>-3.6850022426877267</v>
      </c>
    </row>
    <row r="104" spans="1:11" ht="12.75">
      <c r="A104" t="s">
        <v>68</v>
      </c>
      <c r="B104">
        <f>B64*10000/B62</f>
        <v>0.2752415190947863</v>
      </c>
      <c r="C104">
        <f>C64*10000/C62</f>
        <v>0.3912810953078099</v>
      </c>
      <c r="D104">
        <f>D64*10000/D62</f>
        <v>0.10226848430461649</v>
      </c>
      <c r="E104">
        <f>E64*10000/E62</f>
        <v>-0.0399757555456425</v>
      </c>
      <c r="F104">
        <f>F64*10000/F62</f>
        <v>-1.1885412906417723</v>
      </c>
      <c r="G104">
        <f>AVERAGE(C104:E104)</f>
        <v>0.15119127468892798</v>
      </c>
      <c r="H104">
        <f>STDEV(C104:E104)</f>
        <v>0.2197514446283566</v>
      </c>
      <c r="I104">
        <f>(B104*B4+C104*C4+D104*D4+E104*E4+F104*F4)/SUM(B4:F4)</f>
        <v>-0.009822184837537346</v>
      </c>
      <c r="K104">
        <f>(LN(H104)+LN(H124))/2-LN(K114*K115^4)</f>
        <v>-4.795538486242211</v>
      </c>
    </row>
    <row r="105" spans="1:11" ht="12.75">
      <c r="A105" t="s">
        <v>69</v>
      </c>
      <c r="B105">
        <f>B65*10000/B62</f>
        <v>0.3092566394605793</v>
      </c>
      <c r="C105">
        <f>C65*10000/C62</f>
        <v>-0.026777720205043428</v>
      </c>
      <c r="D105">
        <f>D65*10000/D62</f>
        <v>0.11657839336513169</v>
      </c>
      <c r="E105">
        <f>E65*10000/E62</f>
        <v>0.2501313797222013</v>
      </c>
      <c r="F105">
        <f>F65*10000/F62</f>
        <v>0.10224582588280472</v>
      </c>
      <c r="G105">
        <f>AVERAGE(C105:E105)</f>
        <v>0.11331068429409652</v>
      </c>
      <c r="H105">
        <f>STDEV(C105:E105)</f>
        <v>0.13848346777705595</v>
      </c>
      <c r="I105">
        <f>(B105*B4+C105*C4+D105*D4+E105*E4+F105*F4)/SUM(B4:F4)</f>
        <v>0.14021936706082522</v>
      </c>
      <c r="K105">
        <f>(LN(H105)+LN(H125))/2-LN(K114*K115^5)</f>
        <v>-4.162981050893578</v>
      </c>
    </row>
    <row r="106" spans="1:11" ht="12.75">
      <c r="A106" t="s">
        <v>70</v>
      </c>
      <c r="B106">
        <f>B66*10000/B62</f>
        <v>1.2970629047584317</v>
      </c>
      <c r="C106">
        <f>C66*10000/C62</f>
        <v>0.7797436073758839</v>
      </c>
      <c r="D106">
        <f>D66*10000/D62</f>
        <v>1.037757686746866</v>
      </c>
      <c r="E106">
        <f>E66*10000/E62</f>
        <v>0.26548642558525676</v>
      </c>
      <c r="F106">
        <f>F66*10000/F62</f>
        <v>13.025067066806374</v>
      </c>
      <c r="G106">
        <f>AVERAGE(C106:E106)</f>
        <v>0.6943292399026689</v>
      </c>
      <c r="H106">
        <f>STDEV(C106:E106)</f>
        <v>0.3931570116787601</v>
      </c>
      <c r="I106">
        <f>(B106*B4+C106*C4+D106*D4+E106*E4+F106*F4)/SUM(B4:F4)</f>
        <v>2.4285542363463883</v>
      </c>
      <c r="K106">
        <f>(LN(H106)+LN(H126))/2-LN(K114*K115^6)</f>
        <v>-3.18592301278895</v>
      </c>
    </row>
    <row r="107" spans="1:11" ht="12.75">
      <c r="A107" t="s">
        <v>71</v>
      </c>
      <c r="B107">
        <f>B67*10000/B62</f>
        <v>0.11920779840692679</v>
      </c>
      <c r="C107">
        <f>C67*10000/C62</f>
        <v>0.09099961967136586</v>
      </c>
      <c r="D107">
        <f>D67*10000/D62</f>
        <v>-0.033070544685724915</v>
      </c>
      <c r="E107">
        <f>E67*10000/E62</f>
        <v>0.1942877810087724</v>
      </c>
      <c r="F107">
        <f>F67*10000/F62</f>
        <v>-0.44486631052118797</v>
      </c>
      <c r="G107">
        <f>AVERAGE(C107:E107)</f>
        <v>0.08407228533147111</v>
      </c>
      <c r="H107">
        <f>STDEV(C107:E107)</f>
        <v>0.1138373534321832</v>
      </c>
      <c r="I107">
        <f>(B107*B4+C107*C4+D107*D4+E107*E4+F107*F4)/SUM(B4:F4)</f>
        <v>0.018516396501174696</v>
      </c>
      <c r="K107">
        <f>(LN(H107)+LN(H127))/2-LN(K114*K115^7)</f>
        <v>-3.106471997096043</v>
      </c>
    </row>
    <row r="108" spans="1:9" ht="12.75">
      <c r="A108" t="s">
        <v>72</v>
      </c>
      <c r="B108">
        <f>B68*10000/B62</f>
        <v>0.038470051620794254</v>
      </c>
      <c r="C108">
        <f>C68*10000/C62</f>
        <v>-0.0377239352964868</v>
      </c>
      <c r="D108">
        <f>D68*10000/D62</f>
        <v>0.07275102783263968</v>
      </c>
      <c r="E108">
        <f>E68*10000/E62</f>
        <v>-0.0924984726186884</v>
      </c>
      <c r="F108">
        <f>F68*10000/F62</f>
        <v>0.12040698764086372</v>
      </c>
      <c r="G108">
        <f>AVERAGE(C108:E108)</f>
        <v>-0.01915712669417851</v>
      </c>
      <c r="H108">
        <f>STDEV(C108:E108)</f>
        <v>0.08417478325549423</v>
      </c>
      <c r="I108">
        <f>(B108*B4+C108*C4+D108*D4+E108*E4+F108*F4)/SUM(B4:F4)</f>
        <v>0.007823900009414013</v>
      </c>
    </row>
    <row r="109" spans="1:9" ht="12.75">
      <c r="A109" t="s">
        <v>73</v>
      </c>
      <c r="B109">
        <f>B69*10000/B62</f>
        <v>-0.021938113285436944</v>
      </c>
      <c r="C109">
        <f>C69*10000/C62</f>
        <v>0.005908740608907865</v>
      </c>
      <c r="D109">
        <f>D69*10000/D62</f>
        <v>0.021509068384458548</v>
      </c>
      <c r="E109">
        <f>E69*10000/E62</f>
        <v>0.020426381437093157</v>
      </c>
      <c r="F109">
        <f>F69*10000/F62</f>
        <v>0.13148609780562734</v>
      </c>
      <c r="G109">
        <f>AVERAGE(C109:E109)</f>
        <v>0.015948063476819856</v>
      </c>
      <c r="H109">
        <f>STDEV(C109:E109)</f>
        <v>0.00871114547525952</v>
      </c>
      <c r="I109">
        <f>(B109*B4+C109*C4+D109*D4+E109*E4+F109*F4)/SUM(B4:F4)</f>
        <v>0.02589608139697946</v>
      </c>
    </row>
    <row r="110" spans="1:11" ht="12.75">
      <c r="A110" t="s">
        <v>74</v>
      </c>
      <c r="B110">
        <f>B70*10000/B62</f>
        <v>-0.3915641741297713</v>
      </c>
      <c r="C110">
        <f>C70*10000/C62</f>
        <v>-0.12524093185390806</v>
      </c>
      <c r="D110">
        <f>D70*10000/D62</f>
        <v>-0.024448759112725676</v>
      </c>
      <c r="E110">
        <f>E70*10000/E62</f>
        <v>-0.13220844834157125</v>
      </c>
      <c r="F110">
        <f>F70*10000/F62</f>
        <v>-0.427459604482266</v>
      </c>
      <c r="G110">
        <f>AVERAGE(C110:E110)</f>
        <v>-0.09396604643606832</v>
      </c>
      <c r="H110">
        <f>STDEV(C110:E110)</f>
        <v>0.06030444841882396</v>
      </c>
      <c r="I110">
        <f>(B110*B4+C110*C4+D110*D4+E110*E4+F110*F4)/SUM(B4:F4)</f>
        <v>-0.18159659125545197</v>
      </c>
      <c r="K110">
        <f>EXP(AVERAGE(K103:K107))</f>
        <v>0.022659335288632974</v>
      </c>
    </row>
    <row r="111" spans="1:9" ht="12.75">
      <c r="A111" t="s">
        <v>75</v>
      </c>
      <c r="B111">
        <f>B71*10000/B62</f>
        <v>-0.010529163833751727</v>
      </c>
      <c r="C111">
        <f>C71*10000/C62</f>
        <v>0.02541454665888387</v>
      </c>
      <c r="D111">
        <f>D71*10000/D62</f>
        <v>-0.010911016308872807</v>
      </c>
      <c r="E111">
        <f>E71*10000/E62</f>
        <v>0.034556557432121965</v>
      </c>
      <c r="F111">
        <f>F71*10000/F62</f>
        <v>-0.016482634497316344</v>
      </c>
      <c r="G111">
        <f>AVERAGE(C111:E111)</f>
        <v>0.01635336259404434</v>
      </c>
      <c r="H111">
        <f>STDEV(C111:E111)</f>
        <v>0.02405002823212222</v>
      </c>
      <c r="I111">
        <f>(B111*B4+C111*C4+D111*D4+E111*E4+F111*F4)/SUM(B4:F4)</f>
        <v>0.008076077414573946</v>
      </c>
    </row>
    <row r="112" spans="1:9" ht="12.75">
      <c r="A112" t="s">
        <v>76</v>
      </c>
      <c r="B112">
        <f>B72*10000/B62</f>
        <v>-0.04165617331917671</v>
      </c>
      <c r="C112">
        <f>C72*10000/C62</f>
        <v>-0.00537331237157241</v>
      </c>
      <c r="D112">
        <f>D72*10000/D62</f>
        <v>-0.018749600336280925</v>
      </c>
      <c r="E112">
        <f>E72*10000/E62</f>
        <v>-0.00379835330718919</v>
      </c>
      <c r="F112">
        <f>F72*10000/F62</f>
        <v>-0.03209091723465995</v>
      </c>
      <c r="G112">
        <f>AVERAGE(C112:E112)</f>
        <v>-0.009307088671680841</v>
      </c>
      <c r="H112">
        <f>STDEV(C112:E112)</f>
        <v>0.0082152841652436</v>
      </c>
      <c r="I112">
        <f>(B112*B4+C112*C4+D112*D4+E112*E4+F112*F4)/SUM(B4:F4)</f>
        <v>-0.017033651061052254</v>
      </c>
    </row>
    <row r="113" spans="1:9" ht="12.75">
      <c r="A113" t="s">
        <v>77</v>
      </c>
      <c r="B113">
        <f>B73*10000/B62</f>
        <v>-0.013244676077781441</v>
      </c>
      <c r="C113">
        <f>C73*10000/C62</f>
        <v>-0.003733263305562477</v>
      </c>
      <c r="D113">
        <f>D73*10000/D62</f>
        <v>0.004283201677511272</v>
      </c>
      <c r="E113">
        <f>E73*10000/E62</f>
        <v>0.007958438913678976</v>
      </c>
      <c r="F113">
        <f>F73*10000/F62</f>
        <v>0.002184253779989293</v>
      </c>
      <c r="G113">
        <f>AVERAGE(C113:E113)</f>
        <v>0.002836125761875924</v>
      </c>
      <c r="H113">
        <f>STDEV(C113:E113)</f>
        <v>0.005978670146869017</v>
      </c>
      <c r="I113">
        <f>(B113*B4+C113*C4+D113*D4+E113*E4+F113*F4)/SUM(B4:F4)</f>
        <v>0.00042164315216163613</v>
      </c>
    </row>
    <row r="114" spans="1:11" ht="12.75">
      <c r="A114" t="s">
        <v>78</v>
      </c>
      <c r="B114">
        <f>B74*10000/B62</f>
        <v>-0.18378621195241757</v>
      </c>
      <c r="C114">
        <f>C74*10000/C62</f>
        <v>-0.1856733367782208</v>
      </c>
      <c r="D114">
        <f>D74*10000/D62</f>
        <v>-0.20103631738722288</v>
      </c>
      <c r="E114">
        <f>E74*10000/E62</f>
        <v>-0.17769442180616155</v>
      </c>
      <c r="F114">
        <f>F74*10000/F62</f>
        <v>-0.14371498119866474</v>
      </c>
      <c r="G114">
        <f>AVERAGE(C114:E114)</f>
        <v>-0.1881346919905351</v>
      </c>
      <c r="H114">
        <f>STDEV(C114:E114)</f>
        <v>0.011864009627447812</v>
      </c>
      <c r="I114">
        <f>(B114*B4+C114*C4+D114*D4+E114*E4+F114*F4)/SUM(B4:F4)</f>
        <v>-0.1815715503632342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0.0007014756804514127</v>
      </c>
      <c r="C115">
        <f>C75*10000/C62</f>
        <v>-0.00109521598185652</v>
      </c>
      <c r="D115">
        <f>D75*10000/D62</f>
        <v>0.0003189495349927976</v>
      </c>
      <c r="E115">
        <f>E75*10000/E62</f>
        <v>0.0005051442818482455</v>
      </c>
      <c r="F115">
        <f>F75*10000/F62</f>
        <v>0.002067286505552573</v>
      </c>
      <c r="G115">
        <f>AVERAGE(C115:E115)</f>
        <v>-9.037405500515897E-05</v>
      </c>
      <c r="H115">
        <f>STDEV(C115:E115)</f>
        <v>0.0008751843202479739</v>
      </c>
      <c r="I115">
        <f>(B115*B4+C115*C4+D115*D4+E115*E4+F115*F4)/SUM(B4:F4)</f>
        <v>0.0003125665619812874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255.74172171251664</v>
      </c>
      <c r="C122">
        <f>C82*10000/C62</f>
        <v>144.1499523717314</v>
      </c>
      <c r="D122">
        <f>D82*10000/D62</f>
        <v>-17.552327374396942</v>
      </c>
      <c r="E122">
        <f>E82*10000/E62</f>
        <v>-140.5841032948158</v>
      </c>
      <c r="F122">
        <f>F82*10000/F62</f>
        <v>-251.86060262807888</v>
      </c>
      <c r="G122">
        <f>AVERAGE(C122:E122)</f>
        <v>-4.662159432493785</v>
      </c>
      <c r="H122">
        <f>STDEV(C122:E122)</f>
        <v>142.80401932809158</v>
      </c>
      <c r="I122">
        <f>(B122*B4+C122*C4+D122*D4+E122*E4+F122*F4)/SUM(B4:F4)</f>
        <v>0.0027530126863713257</v>
      </c>
    </row>
    <row r="123" spans="1:9" ht="12.75">
      <c r="A123" t="s">
        <v>82</v>
      </c>
      <c r="B123">
        <f>B83*10000/B62</f>
        <v>0.8568486959909065</v>
      </c>
      <c r="C123">
        <f>C83*10000/C62</f>
        <v>-0.3335563413125485</v>
      </c>
      <c r="D123">
        <f>D83*10000/D62</f>
        <v>-0.17838987569480125</v>
      </c>
      <c r="E123">
        <f>E83*10000/E62</f>
        <v>-3.0938536193456057</v>
      </c>
      <c r="F123">
        <f>F83*10000/F62</f>
        <v>5.8651365788625744</v>
      </c>
      <c r="G123">
        <f>AVERAGE(C123:E123)</f>
        <v>-1.2019332787843184</v>
      </c>
      <c r="H123">
        <f>STDEV(C123:E123)</f>
        <v>1.6402868923713403</v>
      </c>
      <c r="I123">
        <f>(B123*B4+C123*C4+D123*D4+E123*E4+F123*F4)/SUM(B4:F4)</f>
        <v>0.03989424324692742</v>
      </c>
    </row>
    <row r="124" spans="1:9" ht="12.75">
      <c r="A124" t="s">
        <v>83</v>
      </c>
      <c r="B124">
        <f>B84*10000/B62</f>
        <v>-0.8628780856066858</v>
      </c>
      <c r="C124">
        <f>C84*10000/C62</f>
        <v>0.06702190850989806</v>
      </c>
      <c r="D124">
        <f>D84*10000/D62</f>
        <v>0.40910745760815753</v>
      </c>
      <c r="E124">
        <f>E84*10000/E62</f>
        <v>-0.00930858891053246</v>
      </c>
      <c r="F124">
        <f>F84*10000/F62</f>
        <v>-0.43421065109140455</v>
      </c>
      <c r="G124">
        <f>AVERAGE(C124:E124)</f>
        <v>0.15560692573584103</v>
      </c>
      <c r="H124">
        <f>STDEV(C124:E124)</f>
        <v>0.22283059923128395</v>
      </c>
      <c r="I124">
        <f>(B124*B4+C124*C4+D124*D4+E124*E4+F124*F4)/SUM(B4:F4)</f>
        <v>-0.07063408027417423</v>
      </c>
    </row>
    <row r="125" spans="1:9" ht="12.75">
      <c r="A125" t="s">
        <v>84</v>
      </c>
      <c r="B125">
        <f>B85*10000/B62</f>
        <v>-0.04961934897013567</v>
      </c>
      <c r="C125">
        <f>C85*10000/C62</f>
        <v>0.17201316635085076</v>
      </c>
      <c r="D125">
        <f>D85*10000/D62</f>
        <v>0.3843493882930977</v>
      </c>
      <c r="E125">
        <f>E85*10000/E62</f>
        <v>-0.3610033873382534</v>
      </c>
      <c r="F125">
        <f>F85*10000/F62</f>
        <v>-0.22024673451508395</v>
      </c>
      <c r="G125">
        <f>AVERAGE(C125:E125)</f>
        <v>0.06511972243523169</v>
      </c>
      <c r="H125">
        <f>STDEV(C125:E125)</f>
        <v>0.38400175299006906</v>
      </c>
      <c r="I125">
        <f>(B125*B4+C125*C4+D125*D4+E125*E4+F125*F4)/SUM(B4:F4)</f>
        <v>0.010357878702289523</v>
      </c>
    </row>
    <row r="126" spans="1:9" ht="12.75">
      <c r="A126" t="s">
        <v>85</v>
      </c>
      <c r="B126">
        <f>B86*10000/B62</f>
        <v>0.7556164587745531</v>
      </c>
      <c r="C126">
        <f>C86*10000/C62</f>
        <v>0.4799377764414812</v>
      </c>
      <c r="D126">
        <f>D86*10000/D62</f>
        <v>0.1889026724768843</v>
      </c>
      <c r="E126">
        <f>E86*10000/E62</f>
        <v>-0.10518516873002157</v>
      </c>
      <c r="F126">
        <f>F86*10000/F62</f>
        <v>1.1353835943611985</v>
      </c>
      <c r="G126">
        <f>AVERAGE(C126:E126)</f>
        <v>0.18788509339611462</v>
      </c>
      <c r="H126">
        <f>STDEV(C126:E126)</f>
        <v>0.29256279982583666</v>
      </c>
      <c r="I126">
        <f>(B126*B4+C126*C4+D126*D4+E126*E4+F126*F4)/SUM(B4:F4)</f>
        <v>0.39659887541548045</v>
      </c>
    </row>
    <row r="127" spans="1:9" ht="12.75">
      <c r="A127" t="s">
        <v>86</v>
      </c>
      <c r="B127">
        <f>B87*10000/B62</f>
        <v>-0.01016494675628329</v>
      </c>
      <c r="C127">
        <f>C87*10000/C62</f>
        <v>0.12818715837594008</v>
      </c>
      <c r="D127">
        <f>D87*10000/D62</f>
        <v>0.2231412014093876</v>
      </c>
      <c r="E127">
        <f>E87*10000/E62</f>
        <v>-0.44766381711042996</v>
      </c>
      <c r="F127">
        <f>F87*10000/F62</f>
        <v>-0.07627561262946342</v>
      </c>
      <c r="G127">
        <f>AVERAGE(C127:E127)</f>
        <v>-0.03211181910836743</v>
      </c>
      <c r="H127">
        <f>STDEV(C127:E127)</f>
        <v>0.36299678353220854</v>
      </c>
      <c r="I127">
        <f>(B127*B4+C127*C4+D127*D4+E127*E4+F127*F4)/SUM(B4:F4)</f>
        <v>-0.0348701425517538</v>
      </c>
    </row>
    <row r="128" spans="1:9" ht="12.75">
      <c r="A128" t="s">
        <v>87</v>
      </c>
      <c r="B128">
        <f>B88*10000/B62</f>
        <v>0.09414287962322583</v>
      </c>
      <c r="C128">
        <f>C88*10000/C62</f>
        <v>0.2338888267913357</v>
      </c>
      <c r="D128">
        <f>D88*10000/D62</f>
        <v>0.3688069669178366</v>
      </c>
      <c r="E128">
        <f>E88*10000/E62</f>
        <v>0.40575461184378603</v>
      </c>
      <c r="F128">
        <f>F88*10000/F62</f>
        <v>0.13458558474455065</v>
      </c>
      <c r="G128">
        <f>AVERAGE(C128:E128)</f>
        <v>0.33615013518431947</v>
      </c>
      <c r="H128">
        <f>STDEV(C128:E128)</f>
        <v>0.09046719577878594</v>
      </c>
      <c r="I128">
        <f>(B128*B4+C128*C4+D128*D4+E128*E4+F128*F4)/SUM(B4:F4)</f>
        <v>0.27420096033166497</v>
      </c>
    </row>
    <row r="129" spans="1:9" ht="12.75">
      <c r="A129" t="s">
        <v>88</v>
      </c>
      <c r="B129">
        <f>B89*10000/B62</f>
        <v>-0.052128420459231585</v>
      </c>
      <c r="C129">
        <f>C89*10000/C62</f>
        <v>-0.05202559898275421</v>
      </c>
      <c r="D129">
        <f>D89*10000/D62</f>
        <v>0.047091316380290044</v>
      </c>
      <c r="E129">
        <f>E89*10000/E62</f>
        <v>0.008322018955676816</v>
      </c>
      <c r="F129">
        <f>F89*10000/F62</f>
        <v>0.052914348893486174</v>
      </c>
      <c r="G129">
        <f>AVERAGE(C129:E129)</f>
        <v>0.001129245451070883</v>
      </c>
      <c r="H129">
        <f>STDEV(C129:E129)</f>
        <v>0.04994840058287793</v>
      </c>
      <c r="I129">
        <f>(B129*B4+C129*C4+D129*D4+E129*E4+F129*F4)/SUM(B4:F4)</f>
        <v>0.00033936481930219405</v>
      </c>
    </row>
    <row r="130" spans="1:9" ht="12.75">
      <c r="A130" t="s">
        <v>89</v>
      </c>
      <c r="B130">
        <f>B90*10000/B62</f>
        <v>-0.02408712514047225</v>
      </c>
      <c r="C130">
        <f>C90*10000/C62</f>
        <v>0.0394418233440845</v>
      </c>
      <c r="D130">
        <f>D90*10000/D62</f>
        <v>-0.01308444192000816</v>
      </c>
      <c r="E130">
        <f>E90*10000/E62</f>
        <v>-0.0450410682333662</v>
      </c>
      <c r="F130">
        <f>F90*10000/F62</f>
        <v>0.2989901151993278</v>
      </c>
      <c r="G130">
        <f>AVERAGE(C130:E130)</f>
        <v>-0.006227895603096621</v>
      </c>
      <c r="H130">
        <f>STDEV(C130:E130)</f>
        <v>0.04265675694270238</v>
      </c>
      <c r="I130">
        <f>(B130*B4+C130*C4+D130*D4+E130*E4+F130*F4)/SUM(B4:F4)</f>
        <v>0.03194847921285524</v>
      </c>
    </row>
    <row r="131" spans="1:9" ht="12.75">
      <c r="A131" t="s">
        <v>90</v>
      </c>
      <c r="B131">
        <f>B91*10000/B62</f>
        <v>0.017131962308175257</v>
      </c>
      <c r="C131">
        <f>C91*10000/C62</f>
        <v>0.0062100345484944995</v>
      </c>
      <c r="D131">
        <f>D91*10000/D62</f>
        <v>0.036930203779336854</v>
      </c>
      <c r="E131">
        <f>E91*10000/E62</f>
        <v>0.032538129013165815</v>
      </c>
      <c r="F131">
        <f>F91*10000/F62</f>
        <v>0.020566488748326936</v>
      </c>
      <c r="G131">
        <f>AVERAGE(C131:E131)</f>
        <v>0.025226122446999056</v>
      </c>
      <c r="H131">
        <f>STDEV(C131:E131)</f>
        <v>0.016614189098798873</v>
      </c>
      <c r="I131">
        <f>(B131*B4+C131*C4+D131*D4+E131*E4+F131*F4)/SUM(B4:F4)</f>
        <v>0.02343356574738288</v>
      </c>
    </row>
    <row r="132" spans="1:9" ht="12.75">
      <c r="A132" t="s">
        <v>91</v>
      </c>
      <c r="B132">
        <f>B92*10000/B62</f>
        <v>0.038708269404349606</v>
      </c>
      <c r="C132">
        <f>C92*10000/C62</f>
        <v>0.045009071702956364</v>
      </c>
      <c r="D132">
        <f>D92*10000/D62</f>
        <v>0.057284693094373854</v>
      </c>
      <c r="E132">
        <f>E92*10000/E62</f>
        <v>0.08459550399693634</v>
      </c>
      <c r="F132">
        <f>F92*10000/F62</f>
        <v>0.03784711657635236</v>
      </c>
      <c r="G132">
        <f>AVERAGE(C132:E132)</f>
        <v>0.06229642293142218</v>
      </c>
      <c r="H132">
        <f>STDEV(C132:E132)</f>
        <v>0.020263501237721412</v>
      </c>
      <c r="I132">
        <f>(B132*B4+C132*C4+D132*D4+E132*E4+F132*F4)/SUM(B4:F4)</f>
        <v>0.05561823944076168</v>
      </c>
    </row>
    <row r="133" spans="1:9" ht="12.75">
      <c r="A133" t="s">
        <v>92</v>
      </c>
      <c r="B133">
        <f>B93*10000/B62</f>
        <v>0.06268747518301503</v>
      </c>
      <c r="C133">
        <f>C93*10000/C62</f>
        <v>0.06429058815894848</v>
      </c>
      <c r="D133">
        <f>D93*10000/D62</f>
        <v>0.07526922382250638</v>
      </c>
      <c r="E133">
        <f>E93*10000/E62</f>
        <v>0.06159873852819307</v>
      </c>
      <c r="F133">
        <f>F93*10000/F62</f>
        <v>0.030038716528021352</v>
      </c>
      <c r="G133">
        <f>AVERAGE(C133:E133)</f>
        <v>0.06705285016988265</v>
      </c>
      <c r="H133">
        <f>STDEV(C133:E133)</f>
        <v>0.007241761568036887</v>
      </c>
      <c r="I133">
        <f>(B133*B4+C133*C4+D133*D4+E133*E4+F133*F4)/SUM(B4:F4)</f>
        <v>0.06147675100503753</v>
      </c>
    </row>
    <row r="134" spans="1:9" ht="12.75">
      <c r="A134" t="s">
        <v>93</v>
      </c>
      <c r="B134">
        <f>B94*10000/B62</f>
        <v>-0.05168194244146084</v>
      </c>
      <c r="C134">
        <f>C94*10000/C62</f>
        <v>-0.022989516864683132</v>
      </c>
      <c r="D134">
        <f>D94*10000/D62</f>
        <v>-0.009050685515362948</v>
      </c>
      <c r="E134">
        <f>E94*10000/E62</f>
        <v>0.008670721345910962</v>
      </c>
      <c r="F134">
        <f>F94*10000/F62</f>
        <v>-0.009275423057678412</v>
      </c>
      <c r="G134">
        <f>AVERAGE(C134:E134)</f>
        <v>-0.007789827011378373</v>
      </c>
      <c r="H134">
        <f>STDEV(C134:E134)</f>
        <v>0.01586773436925364</v>
      </c>
      <c r="I134">
        <f>(B134*B4+C134*C4+D134*D4+E134*E4+F134*F4)/SUM(B4:F4)</f>
        <v>-0.014340883282378463</v>
      </c>
    </row>
    <row r="135" spans="1:9" ht="12.75">
      <c r="A135" t="s">
        <v>94</v>
      </c>
      <c r="B135">
        <f>B95*10000/B62</f>
        <v>0.003437813334776964</v>
      </c>
      <c r="C135">
        <f>C95*10000/C62</f>
        <v>0.0016184778842701555</v>
      </c>
      <c r="D135">
        <f>D95*10000/D62</f>
        <v>0.0015681495803137608</v>
      </c>
      <c r="E135">
        <f>E95*10000/E62</f>
        <v>0.0037333397361424725</v>
      </c>
      <c r="F135">
        <f>F95*10000/F62</f>
        <v>0.012490626820229587</v>
      </c>
      <c r="G135">
        <f>AVERAGE(C135:E135)</f>
        <v>0.0023066557335754633</v>
      </c>
      <c r="H135">
        <f>STDEV(C135:E135)</f>
        <v>0.0012358008200880305</v>
      </c>
      <c r="I135">
        <f>(B135*B4+C135*C4+D135*D4+E135*E4+F135*F4)/SUM(B4:F4)</f>
        <v>0.003830814013924029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2004-06-17T10:22:33Z</cp:lastPrinted>
  <dcterms:created xsi:type="dcterms:W3CDTF">2004-06-17T10:22:33Z</dcterms:created>
  <dcterms:modified xsi:type="dcterms:W3CDTF">2004-06-17T10:38:30Z</dcterms:modified>
  <cp:category/>
  <cp:version/>
  <cp:contentType/>
  <cp:contentStatus/>
</cp:coreProperties>
</file>