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<sst xmlns="http://schemas.openxmlformats.org/spreadsheetml/2006/main" count="204" uniqueCount="98">
  <si>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25/06/2004       07:24:06</t>
  </si>
  <si>
    <t>LISSNER</t>
  </si>
  <si>
    <t>HCMQAP266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</si>
  <si>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</si>
  <si>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</si>
  <si>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</si>
  <si>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</si>
  <si>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</si>
  <si>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</si>
  <si>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</si>
  <si>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</si>
  <si>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</si>
  <si>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</si>
  <si>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</si>
  <si>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</si>
  <si>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</si>
  <si>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</si>
  <si>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</si>
  <si>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</si>
  <si>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</si>
  <si>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</si>
  <si>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</si>
  <si>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</si>
  <si>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</si>
  <si>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</si>
  <si>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</si>
  <si>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</si>
  <si>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</si>
  <si>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</si>
  <si>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</si>
  <si>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</si>
  <si>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</si>
  <si>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</si>
  <si>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</si>
  <si>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</si>
  <si>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</si>
  <si>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</si>
  <si>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</si>
  <si>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</si>
  <si>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</si>
  <si>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</si>
  <si>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</si>
  <si>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</si>
  <si>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</si>
  <si>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</si>
  <si>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</si>
  <si>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</si>
  <si>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-0.003755*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</si>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</sst>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8907235"/>
        <c:axId val="37511932"/>
      </c:lineChart>
      <c:catAx>
        <c:axId val="4890723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7511932"/>
        <c:crosses val="autoZero"/>
        <c:auto val="1"/>
        <c:lblOffset val="100"/>
        <c:noMultiLvlLbl val="0"/>
      </c:catAx>
      <c:valAx>
        <c:axId val="37511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890723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-0.002249</v>
      </c>
      <c r="C4" s="13">
        <v>-0.003755</v>
      </c>
      <c r="D4" s="13">
        <v>-0.003757</v>
      </c>
      <c r="E4" s="13">
        <v>-0.003754</v>
      </c>
      <c r="F4" s="24">
        <v>-0.002093</v>
      </c>
      <c r="G4" s="34">
        <v>-0.011703</v>
      </c>
    </row>
    <row r="5" spans="1:7" ht="12.75" thickBot="1">
      <c r="A5" s="44" t="s">
        <v>13</v>
      </c>
      <c r="B5" s="45">
        <v>11.832872</v>
      </c>
      <c r="C5" s="46">
        <v>6.817562</v>
      </c>
      <c r="D5" s="46">
        <v>-0.730489</v>
      </c>
      <c r="E5" s="46">
        <v>-6.540701</v>
      </c>
      <c r="F5" s="47">
        <v>-11.97439</v>
      </c>
      <c r="G5" s="48">
        <v>0.731052</v>
      </c>
    </row>
    <row r="6" spans="1:7" ht="12.75" thickTop="1">
      <c r="A6" s="6" t="s">
        <v>14</v>
      </c>
      <c r="B6" s="39">
        <v>57.70451</v>
      </c>
      <c r="C6" s="40">
        <v>0.3360113</v>
      </c>
      <c r="D6" s="40">
        <v>-53.77143</v>
      </c>
      <c r="E6" s="40">
        <v>2.874869</v>
      </c>
      <c r="F6" s="41">
        <v>28.81454</v>
      </c>
      <c r="G6" s="42">
        <v>0.00504406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-0.7887077</v>
      </c>
      <c r="C8" s="14">
        <v>-2.692694</v>
      </c>
      <c r="D8" s="14">
        <v>-0.9402046</v>
      </c>
      <c r="E8" s="14">
        <v>-0.5162342</v>
      </c>
      <c r="F8" s="25">
        <v>-3.159018</v>
      </c>
      <c r="G8" s="35">
        <v>-1.535514</v>
      </c>
    </row>
    <row r="9" spans="1:7" ht="12">
      <c r="A9" s="20" t="s">
        <v>17</v>
      </c>
      <c r="B9" s="29">
        <v>-0.4791491</v>
      </c>
      <c r="C9" s="14">
        <v>0.1437857</v>
      </c>
      <c r="D9" s="14">
        <v>0.729728</v>
      </c>
      <c r="E9" s="14">
        <v>0.3570544</v>
      </c>
      <c r="F9" s="25">
        <v>-1.771714</v>
      </c>
      <c r="G9" s="35">
        <v>-0.01049</v>
      </c>
    </row>
    <row r="10" spans="1:7" ht="12">
      <c r="A10" s="20" t="s">
        <v>18</v>
      </c>
      <c r="B10" s="29">
        <v>0.7405049</v>
      </c>
      <c r="C10" s="14">
        <v>0.9194247</v>
      </c>
      <c r="D10" s="14">
        <v>0.6176539</v>
      </c>
      <c r="E10" s="14">
        <v>0.6611913</v>
      </c>
      <c r="F10" s="25">
        <v>-0.2171402</v>
      </c>
      <c r="G10" s="35">
        <v>0.60652</v>
      </c>
    </row>
    <row r="11" spans="1:7" ht="12">
      <c r="A11" s="21" t="s">
        <v>19</v>
      </c>
      <c r="B11" s="31">
        <v>2.30096</v>
      </c>
      <c r="C11" s="16">
        <v>1.840757</v>
      </c>
      <c r="D11" s="16">
        <v>0.9753774</v>
      </c>
      <c r="E11" s="16">
        <v>1.146565</v>
      </c>
      <c r="F11" s="27">
        <v>13.99863</v>
      </c>
      <c r="G11" s="37">
        <v>3.161777</v>
      </c>
    </row>
    <row r="12" spans="1:7" ht="12">
      <c r="A12" s="20" t="s">
        <v>20</v>
      </c>
      <c r="B12" s="29">
        <v>-0.2383771</v>
      </c>
      <c r="C12" s="14">
        <v>0.2614886</v>
      </c>
      <c r="D12" s="14">
        <v>0.3545662</v>
      </c>
      <c r="E12" s="14">
        <v>-0.01205035</v>
      </c>
      <c r="F12" s="25">
        <v>0.09825775</v>
      </c>
      <c r="G12" s="35">
        <v>0.1241745</v>
      </c>
    </row>
    <row r="13" spans="1:7" ht="12">
      <c r="A13" s="20" t="s">
        <v>21</v>
      </c>
      <c r="B13" s="29">
        <v>-0.07890991</v>
      </c>
      <c r="C13" s="14">
        <v>-0.03801285</v>
      </c>
      <c r="D13" s="14">
        <v>0.01140327</v>
      </c>
      <c r="E13" s="14">
        <v>0.01258306</v>
      </c>
      <c r="F13" s="25">
        <v>-0.2707811</v>
      </c>
      <c r="G13" s="35">
        <v>-0.05104857</v>
      </c>
    </row>
    <row r="14" spans="1:7" ht="12">
      <c r="A14" s="20" t="s">
        <v>22</v>
      </c>
      <c r="B14" s="29">
        <v>-0.01976591</v>
      </c>
      <c r="C14" s="14">
        <v>-0.04201655</v>
      </c>
      <c r="D14" s="14">
        <v>0.01964071</v>
      </c>
      <c r="E14" s="14">
        <v>-0.04167781</v>
      </c>
      <c r="F14" s="25">
        <v>-0.01593578</v>
      </c>
      <c r="G14" s="35">
        <v>-0.02038838</v>
      </c>
    </row>
    <row r="15" spans="1:7" ht="12">
      <c r="A15" s="21" t="s">
        <v>23</v>
      </c>
      <c r="B15" s="31">
        <v>-0.4374629</v>
      </c>
      <c r="C15" s="16">
        <v>-0.2042882</v>
      </c>
      <c r="D15" s="16">
        <v>-0.1258403</v>
      </c>
      <c r="E15" s="16">
        <v>-0.2461965</v>
      </c>
      <c r="F15" s="27">
        <v>-0.4060889</v>
      </c>
      <c r="G15" s="37">
        <v>-0.2561452</v>
      </c>
    </row>
    <row r="16" spans="1:7" ht="12">
      <c r="A16" s="20" t="s">
        <v>24</v>
      </c>
      <c r="B16" s="29">
        <v>-0.0157766</v>
      </c>
      <c r="C16" s="14">
        <v>0.0843027</v>
      </c>
      <c r="D16" s="14">
        <v>0.02731482</v>
      </c>
      <c r="E16" s="14">
        <v>-0.0152349</v>
      </c>
      <c r="F16" s="25">
        <v>0.02840999</v>
      </c>
      <c r="G16" s="35">
        <v>0.02472751</v>
      </c>
    </row>
    <row r="17" spans="1:7" ht="12">
      <c r="A17" s="20" t="s">
        <v>25</v>
      </c>
      <c r="B17" s="29">
        <v>-0.02002125</v>
      </c>
      <c r="C17" s="14">
        <v>-0.02365616</v>
      </c>
      <c r="D17" s="14">
        <v>-0.01482231</v>
      </c>
      <c r="E17" s="14">
        <v>-0.01018821</v>
      </c>
      <c r="F17" s="25">
        <v>-0.03314672</v>
      </c>
      <c r="G17" s="35">
        <v>-0.01903889</v>
      </c>
    </row>
    <row r="18" spans="1:7" ht="12">
      <c r="A18" s="20" t="s">
        <v>26</v>
      </c>
      <c r="B18" s="29">
        <v>-0.01749009</v>
      </c>
      <c r="C18" s="14">
        <v>-0.0101532</v>
      </c>
      <c r="D18" s="14">
        <v>0.02569759</v>
      </c>
      <c r="E18" s="14">
        <v>0.01601727</v>
      </c>
      <c r="F18" s="25">
        <v>-0.0158104</v>
      </c>
      <c r="G18" s="35">
        <v>0.002946476</v>
      </c>
    </row>
    <row r="19" spans="1:7" ht="12">
      <c r="A19" s="21" t="s">
        <v>27</v>
      </c>
      <c r="B19" s="31">
        <v>-0.2086166</v>
      </c>
      <c r="C19" s="16">
        <v>-0.1928675</v>
      </c>
      <c r="D19" s="16">
        <v>-0.2020738</v>
      </c>
      <c r="E19" s="16">
        <v>-0.1889972</v>
      </c>
      <c r="F19" s="27">
        <v>-0.1443661</v>
      </c>
      <c r="G19" s="37">
        <v>-0.1899189</v>
      </c>
    </row>
    <row r="20" spans="1:7" ht="12.75" thickBot="1">
      <c r="A20" s="44" t="s">
        <v>28</v>
      </c>
      <c r="B20" s="45">
        <v>-0.002572519</v>
      </c>
      <c r="C20" s="46">
        <v>-0.003123969</v>
      </c>
      <c r="D20" s="46">
        <v>-0.004396582</v>
      </c>
      <c r="E20" s="46">
        <v>-0.002735291</v>
      </c>
      <c r="F20" s="47">
        <v>-0.00269686</v>
      </c>
      <c r="G20" s="48">
        <v>-0.003199416</v>
      </c>
    </row>
    <row r="21" spans="1:7" ht="12.75" thickTop="1">
      <c r="A21" s="6" t="s">
        <v>29</v>
      </c>
      <c r="B21" s="39">
        <v>-203.4642</v>
      </c>
      <c r="C21" s="40">
        <v>99.59993</v>
      </c>
      <c r="D21" s="40">
        <v>110.8888</v>
      </c>
      <c r="E21" s="40">
        <v>24.78348</v>
      </c>
      <c r="F21" s="41">
        <v>-203.6257</v>
      </c>
      <c r="G21" s="43">
        <v>0.0006476548</v>
      </c>
    </row>
    <row r="22" spans="1:7" ht="12">
      <c r="A22" s="20" t="s">
        <v>30</v>
      </c>
      <c r="B22" s="29">
        <v>236.7016</v>
      </c>
      <c r="C22" s="14">
        <v>136.3597</v>
      </c>
      <c r="D22" s="14">
        <v>-14.60979</v>
      </c>
      <c r="E22" s="14">
        <v>-130.8215</v>
      </c>
      <c r="F22" s="25">
        <v>-239.5336</v>
      </c>
      <c r="G22" s="36">
        <v>0</v>
      </c>
    </row>
    <row r="23" spans="1:7" ht="12">
      <c r="A23" s="20" t="s">
        <v>31</v>
      </c>
      <c r="B23" s="29">
        <v>3.105755</v>
      </c>
      <c r="C23" s="14">
        <v>-0.1664807</v>
      </c>
      <c r="D23" s="14">
        <v>-0.006560802</v>
      </c>
      <c r="E23" s="14">
        <v>1.687497</v>
      </c>
      <c r="F23" s="25">
        <v>3.401447</v>
      </c>
      <c r="G23" s="35">
        <v>1.267763</v>
      </c>
    </row>
    <row r="24" spans="1:7" ht="12">
      <c r="A24" s="20" t="s">
        <v>32</v>
      </c>
      <c r="B24" s="29">
        <v>0.9410761</v>
      </c>
      <c r="C24" s="14">
        <v>0.8412031</v>
      </c>
      <c r="D24" s="14">
        <v>1.573638</v>
      </c>
      <c r="E24" s="14">
        <v>1.828537</v>
      </c>
      <c r="F24" s="25">
        <v>2.971712</v>
      </c>
      <c r="G24" s="35">
        <v>1.555055</v>
      </c>
    </row>
    <row r="25" spans="1:7" ht="12">
      <c r="A25" s="20" t="s">
        <v>33</v>
      </c>
      <c r="B25" s="29">
        <v>-0.1708198</v>
      </c>
      <c r="C25" s="14">
        <v>0.2195297</v>
      </c>
      <c r="D25" s="14">
        <v>-0.2045506</v>
      </c>
      <c r="E25" s="14">
        <v>0.2839115</v>
      </c>
      <c r="F25" s="25">
        <v>-3.612751</v>
      </c>
      <c r="G25" s="35">
        <v>-0.4370998</v>
      </c>
    </row>
    <row r="26" spans="1:7" ht="12">
      <c r="A26" s="21" t="s">
        <v>34</v>
      </c>
      <c r="B26" s="31">
        <v>0.2248149</v>
      </c>
      <c r="C26" s="16">
        <v>0.7357139</v>
      </c>
      <c r="D26" s="16">
        <v>0.4665521</v>
      </c>
      <c r="E26" s="16">
        <v>0.720657</v>
      </c>
      <c r="F26" s="27">
        <v>1.515924</v>
      </c>
      <c r="G26" s="37">
        <v>0.6984724</v>
      </c>
    </row>
    <row r="27" spans="1:7" ht="12">
      <c r="A27" s="20" t="s">
        <v>35</v>
      </c>
      <c r="B27" s="29">
        <v>0.1136775</v>
      </c>
      <c r="C27" s="14">
        <v>0.1133311</v>
      </c>
      <c r="D27" s="14">
        <v>0.2648648</v>
      </c>
      <c r="E27" s="14">
        <v>0.5769615</v>
      </c>
      <c r="F27" s="25">
        <v>0.1907533</v>
      </c>
      <c r="G27" s="35">
        <v>0.2717703</v>
      </c>
    </row>
    <row r="28" spans="1:7" ht="12">
      <c r="A28" s="20" t="s">
        <v>36</v>
      </c>
      <c r="B28" s="29">
        <v>-0.04626107</v>
      </c>
      <c r="C28" s="14">
        <v>0.01315635</v>
      </c>
      <c r="D28" s="14">
        <v>0.004194241</v>
      </c>
      <c r="E28" s="14">
        <v>0.02069488</v>
      </c>
      <c r="F28" s="25">
        <v>0.1213954</v>
      </c>
      <c r="G28" s="35">
        <v>0.01875941</v>
      </c>
    </row>
    <row r="29" spans="1:7" ht="12">
      <c r="A29" s="20" t="s">
        <v>37</v>
      </c>
      <c r="B29" s="29">
        <v>0.09984144</v>
      </c>
      <c r="C29" s="14">
        <v>-0.09516903</v>
      </c>
      <c r="D29" s="14">
        <v>0.0002784101</v>
      </c>
      <c r="E29" s="14">
        <v>0.01444408</v>
      </c>
      <c r="F29" s="25">
        <v>-0.03884098</v>
      </c>
      <c r="G29" s="35">
        <v>-0.01017745</v>
      </c>
    </row>
    <row r="30" spans="1:7" ht="12">
      <c r="A30" s="21" t="s">
        <v>38</v>
      </c>
      <c r="B30" s="31">
        <v>0.04183739</v>
      </c>
      <c r="C30" s="16">
        <v>0.1036076</v>
      </c>
      <c r="D30" s="16">
        <v>0.04275771</v>
      </c>
      <c r="E30" s="16">
        <v>0.0869027</v>
      </c>
      <c r="F30" s="27">
        <v>0.255183</v>
      </c>
      <c r="G30" s="37">
        <v>0.09633855</v>
      </c>
    </row>
    <row r="31" spans="1:7" ht="12">
      <c r="A31" s="20" t="s">
        <v>39</v>
      </c>
      <c r="B31" s="29">
        <v>-0.02532431</v>
      </c>
      <c r="C31" s="14">
        <v>-0.02318148</v>
      </c>
      <c r="D31" s="14">
        <v>0.02971207</v>
      </c>
      <c r="E31" s="14">
        <v>-0.01359638</v>
      </c>
      <c r="F31" s="25">
        <v>0.05235333</v>
      </c>
      <c r="G31" s="35">
        <v>0.001678668</v>
      </c>
    </row>
    <row r="32" spans="1:7" ht="12">
      <c r="A32" s="20" t="s">
        <v>40</v>
      </c>
      <c r="B32" s="29">
        <v>0.001607105</v>
      </c>
      <c r="C32" s="14">
        <v>-0.009021192</v>
      </c>
      <c r="D32" s="14">
        <v>0.004040575</v>
      </c>
      <c r="E32" s="14">
        <v>0.01188473</v>
      </c>
      <c r="F32" s="25">
        <v>-0.0009232347</v>
      </c>
      <c r="G32" s="35">
        <v>0.001766805</v>
      </c>
    </row>
    <row r="33" spans="1:7" ht="12">
      <c r="A33" s="20" t="s">
        <v>41</v>
      </c>
      <c r="B33" s="29">
        <v>0.1433404</v>
      </c>
      <c r="C33" s="14">
        <v>0.06196632</v>
      </c>
      <c r="D33" s="14">
        <v>0.06988347</v>
      </c>
      <c r="E33" s="14">
        <v>0.07780693</v>
      </c>
      <c r="F33" s="25">
        <v>0.08708855</v>
      </c>
      <c r="G33" s="35">
        <v>0.08277564</v>
      </c>
    </row>
    <row r="34" spans="1:7" ht="12">
      <c r="A34" s="21" t="s">
        <v>42</v>
      </c>
      <c r="B34" s="31">
        <v>-0.03434949</v>
      </c>
      <c r="C34" s="16">
        <v>-0.01425454</v>
      </c>
      <c r="D34" s="16">
        <v>0.003797582</v>
      </c>
      <c r="E34" s="16">
        <v>0.02536479</v>
      </c>
      <c r="F34" s="27">
        <v>-0.005733746</v>
      </c>
      <c r="G34" s="37">
        <v>-0.002157151</v>
      </c>
    </row>
    <row r="35" spans="1:7" ht="12.75" thickBot="1">
      <c r="A35" s="22" t="s">
        <v>43</v>
      </c>
      <c r="B35" s="32">
        <v>-0.01017748</v>
      </c>
      <c r="C35" s="17">
        <v>-0.003845963</v>
      </c>
      <c r="D35" s="17">
        <v>-0.002946118</v>
      </c>
      <c r="E35" s="17">
        <v>-0.00985141</v>
      </c>
      <c r="F35" s="28">
        <v>0.004171388</v>
      </c>
      <c r="G35" s="38">
        <v>-0.004911669</v>
      </c>
    </row>
    <row r="36" spans="1:7" ht="12">
      <c r="A36" s="4" t="s">
        <v>44</v>
      </c>
      <c r="B36" s="3">
        <v>20.75806</v>
      </c>
      <c r="C36" s="3">
        <v>20.7489</v>
      </c>
      <c r="D36" s="3">
        <v>20.75501</v>
      </c>
      <c r="E36" s="3">
        <v>20.7428</v>
      </c>
      <c r="F36" s="3">
        <v>20.7428</v>
      </c>
      <c r="G36" s="3"/>
    </row>
    <row r="37" spans="1:6" ht="12">
      <c r="A37" s="4" t="s">
        <v>45</v>
      </c>
      <c r="B37" s="2">
        <v>0.3067017</v>
      </c>
      <c r="C37" s="2">
        <v>0.2705892</v>
      </c>
      <c r="D37" s="2">
        <v>0.2507528</v>
      </c>
      <c r="E37" s="2">
        <v>0.2365112</v>
      </c>
      <c r="F37" s="2">
        <v>0.2212524</v>
      </c>
    </row>
    <row r="38" spans="1:7" ht="12">
      <c r="A38" s="4" t="s">
        <v>53</v>
      </c>
      <c r="B38" s="2">
        <v>-8.986006E-05</v>
      </c>
      <c r="C38" s="2">
        <v>0</v>
      </c>
      <c r="D38" s="2">
        <v>9.168665E-05</v>
      </c>
      <c r="E38" s="2">
        <v>0</v>
      </c>
      <c r="F38" s="2">
        <v>-5.724366E-05</v>
      </c>
      <c r="G38" s="2">
        <v>0.0002357275</v>
      </c>
    </row>
    <row r="39" spans="1:7" ht="12.75" thickBot="1">
      <c r="A39" s="4" t="s">
        <v>54</v>
      </c>
      <c r="B39" s="2">
        <v>0.0003480162</v>
      </c>
      <c r="C39" s="2">
        <v>-0.0001692806</v>
      </c>
      <c r="D39" s="2">
        <v>-0.000188377</v>
      </c>
      <c r="E39" s="2">
        <v>-4.218863E-05</v>
      </c>
      <c r="F39" s="2">
        <v>0.0003447924</v>
      </c>
      <c r="G39" s="2">
        <v>0.0008027667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3.116817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0.002249</v>
      </c>
      <c r="C4">
        <v>0.003755</v>
      </c>
      <c r="D4">
        <v>0.003757</v>
      </c>
      <c r="E4">
        <v>0.003754</v>
      </c>
      <c r="F4">
        <v>0.002093</v>
      </c>
      <c r="G4">
        <v>0.011703</v>
      </c>
    </row>
    <row r="5" spans="1:7" ht="12.75">
      <c r="A5" t="s">
        <v>13</v>
      </c>
      <c r="B5">
        <v>11.832872</v>
      </c>
      <c r="C5">
        <v>6.817562</v>
      </c>
      <c r="D5">
        <v>-0.730489</v>
      </c>
      <c r="E5">
        <v>-6.540701</v>
      </c>
      <c r="F5">
        <v>-11.97439</v>
      </c>
      <c r="G5">
        <v>0.731052</v>
      </c>
    </row>
    <row r="6" spans="1:7" ht="12.75">
      <c r="A6" t="s">
        <v>14</v>
      </c>
      <c r="B6" s="49">
        <v>57.70451</v>
      </c>
      <c r="C6" s="49">
        <v>0.3360113</v>
      </c>
      <c r="D6" s="49">
        <v>-53.77143</v>
      </c>
      <c r="E6" s="49">
        <v>2.874869</v>
      </c>
      <c r="F6" s="49">
        <v>28.81454</v>
      </c>
      <c r="G6" s="49">
        <v>0.00504406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-0.7887077</v>
      </c>
      <c r="C8" s="49">
        <v>-2.692694</v>
      </c>
      <c r="D8" s="49">
        <v>-0.9402046</v>
      </c>
      <c r="E8" s="49">
        <v>-0.5162342</v>
      </c>
      <c r="F8" s="49">
        <v>-3.159018</v>
      </c>
      <c r="G8" s="49">
        <v>-1.535514</v>
      </c>
    </row>
    <row r="9" spans="1:7" ht="12.75">
      <c r="A9" t="s">
        <v>17</v>
      </c>
      <c r="B9" s="49">
        <v>-0.4791491</v>
      </c>
      <c r="C9" s="49">
        <v>0.1437857</v>
      </c>
      <c r="D9" s="49">
        <v>0.729728</v>
      </c>
      <c r="E9" s="49">
        <v>0.3570544</v>
      </c>
      <c r="F9" s="49">
        <v>-1.771714</v>
      </c>
      <c r="G9" s="49">
        <v>-0.01049</v>
      </c>
    </row>
    <row r="10" spans="1:7" ht="12.75">
      <c r="A10" t="s">
        <v>18</v>
      </c>
      <c r="B10" s="49">
        <v>0.7405049</v>
      </c>
      <c r="C10" s="49">
        <v>0.9194247</v>
      </c>
      <c r="D10" s="49">
        <v>0.6176539</v>
      </c>
      <c r="E10" s="49">
        <v>0.6611913</v>
      </c>
      <c r="F10" s="49">
        <v>-0.2171402</v>
      </c>
      <c r="G10" s="49">
        <v>0.60652</v>
      </c>
    </row>
    <row r="11" spans="1:7" ht="12.75">
      <c r="A11" t="s">
        <v>19</v>
      </c>
      <c r="B11" s="49">
        <v>2.30096</v>
      </c>
      <c r="C11" s="49">
        <v>1.840757</v>
      </c>
      <c r="D11" s="49">
        <v>0.9753774</v>
      </c>
      <c r="E11" s="49">
        <v>1.146565</v>
      </c>
      <c r="F11" s="49">
        <v>13.99863</v>
      </c>
      <c r="G11" s="49">
        <v>3.161777</v>
      </c>
    </row>
    <row r="12" spans="1:7" ht="12.75">
      <c r="A12" t="s">
        <v>20</v>
      </c>
      <c r="B12" s="49">
        <v>-0.2383771</v>
      </c>
      <c r="C12" s="49">
        <v>0.2614886</v>
      </c>
      <c r="D12" s="49">
        <v>0.3545662</v>
      </c>
      <c r="E12" s="49">
        <v>-0.01205035</v>
      </c>
      <c r="F12" s="49">
        <v>0.09825775</v>
      </c>
      <c r="G12" s="49">
        <v>0.1241745</v>
      </c>
    </row>
    <row r="13" spans="1:7" ht="12.75">
      <c r="A13" t="s">
        <v>21</v>
      </c>
      <c r="B13" s="49">
        <v>-0.07890991</v>
      </c>
      <c r="C13" s="49">
        <v>-0.03801285</v>
      </c>
      <c r="D13" s="49">
        <v>0.01140327</v>
      </c>
      <c r="E13" s="49">
        <v>0.01258306</v>
      </c>
      <c r="F13" s="49">
        <v>-0.2707811</v>
      </c>
      <c r="G13" s="49">
        <v>-0.05104857</v>
      </c>
    </row>
    <row r="14" spans="1:7" ht="12.75">
      <c r="A14" t="s">
        <v>22</v>
      </c>
      <c r="B14" s="49">
        <v>-0.01976591</v>
      </c>
      <c r="C14" s="49">
        <v>-0.04201655</v>
      </c>
      <c r="D14" s="49">
        <v>0.01964071</v>
      </c>
      <c r="E14" s="49">
        <v>-0.04167781</v>
      </c>
      <c r="F14" s="49">
        <v>-0.01593578</v>
      </c>
      <c r="G14" s="49">
        <v>-0.02038838</v>
      </c>
    </row>
    <row r="15" spans="1:7" ht="12.75">
      <c r="A15" t="s">
        <v>23</v>
      </c>
      <c r="B15" s="49">
        <v>-0.4374629</v>
      </c>
      <c r="C15" s="49">
        <v>-0.2042882</v>
      </c>
      <c r="D15" s="49">
        <v>-0.1258403</v>
      </c>
      <c r="E15" s="49">
        <v>-0.2461965</v>
      </c>
      <c r="F15" s="49">
        <v>-0.4060889</v>
      </c>
      <c r="G15" s="49">
        <v>-0.2561452</v>
      </c>
    </row>
    <row r="16" spans="1:7" ht="12.75">
      <c r="A16" t="s">
        <v>24</v>
      </c>
      <c r="B16" s="49">
        <v>-0.0157766</v>
      </c>
      <c r="C16" s="49">
        <v>0.0843027</v>
      </c>
      <c r="D16" s="49">
        <v>0.02731482</v>
      </c>
      <c r="E16" s="49">
        <v>-0.0152349</v>
      </c>
      <c r="F16" s="49">
        <v>0.02840999</v>
      </c>
      <c r="G16" s="49">
        <v>0.02472751</v>
      </c>
    </row>
    <row r="17" spans="1:7" ht="12.75">
      <c r="A17" t="s">
        <v>25</v>
      </c>
      <c r="B17" s="49">
        <v>-0.02002125</v>
      </c>
      <c r="C17" s="49">
        <v>-0.02365616</v>
      </c>
      <c r="D17" s="49">
        <v>-0.01482231</v>
      </c>
      <c r="E17" s="49">
        <v>-0.01018821</v>
      </c>
      <c r="F17" s="49">
        <v>-0.03314672</v>
      </c>
      <c r="G17" s="49">
        <v>-0.01903889</v>
      </c>
    </row>
    <row r="18" spans="1:7" ht="12.75">
      <c r="A18" t="s">
        <v>26</v>
      </c>
      <c r="B18" s="49">
        <v>-0.01749009</v>
      </c>
      <c r="C18" s="49">
        <v>-0.0101532</v>
      </c>
      <c r="D18" s="49">
        <v>0.02569759</v>
      </c>
      <c r="E18" s="49">
        <v>0.01601727</v>
      </c>
      <c r="F18" s="49">
        <v>-0.0158104</v>
      </c>
      <c r="G18" s="49">
        <v>0.002946476</v>
      </c>
    </row>
    <row r="19" spans="1:7" ht="12.75">
      <c r="A19" t="s">
        <v>27</v>
      </c>
      <c r="B19" s="49">
        <v>-0.2086166</v>
      </c>
      <c r="C19" s="49">
        <v>-0.1928675</v>
      </c>
      <c r="D19" s="49">
        <v>-0.2020738</v>
      </c>
      <c r="E19" s="49">
        <v>-0.1889972</v>
      </c>
      <c r="F19" s="49">
        <v>-0.1443661</v>
      </c>
      <c r="G19" s="49">
        <v>-0.1899189</v>
      </c>
    </row>
    <row r="20" spans="1:7" ht="12.75">
      <c r="A20" t="s">
        <v>28</v>
      </c>
      <c r="B20" s="49">
        <v>-0.002572519</v>
      </c>
      <c r="C20" s="49">
        <v>-0.003123969</v>
      </c>
      <c r="D20" s="49">
        <v>-0.004396582</v>
      </c>
      <c r="E20" s="49">
        <v>-0.002735291</v>
      </c>
      <c r="F20" s="49">
        <v>-0.00269686</v>
      </c>
      <c r="G20" s="49">
        <v>-0.003199416</v>
      </c>
    </row>
    <row r="21" spans="1:7" ht="12.75">
      <c r="A21" t="s">
        <v>29</v>
      </c>
      <c r="B21" s="49">
        <v>-203.4642</v>
      </c>
      <c r="C21" s="49">
        <v>99.59993</v>
      </c>
      <c r="D21" s="49">
        <v>110.8888</v>
      </c>
      <c r="E21" s="49">
        <v>24.78348</v>
      </c>
      <c r="F21" s="49">
        <v>-203.6257</v>
      </c>
      <c r="G21" s="49">
        <v>0.0006476548</v>
      </c>
    </row>
    <row r="22" spans="1:7" ht="12.75">
      <c r="A22" t="s">
        <v>30</v>
      </c>
      <c r="B22" s="49">
        <v>236.7016</v>
      </c>
      <c r="C22" s="49">
        <v>136.3597</v>
      </c>
      <c r="D22" s="49">
        <v>-14.60979</v>
      </c>
      <c r="E22" s="49">
        <v>-130.8215</v>
      </c>
      <c r="F22" s="49">
        <v>-239.5336</v>
      </c>
      <c r="G22" s="49">
        <v>0</v>
      </c>
    </row>
    <row r="23" spans="1:7" ht="12.75">
      <c r="A23" t="s">
        <v>31</v>
      </c>
      <c r="B23" s="49">
        <v>3.105755</v>
      </c>
      <c r="C23" s="49">
        <v>-0.1664807</v>
      </c>
      <c r="D23" s="49">
        <v>-0.006560802</v>
      </c>
      <c r="E23" s="49">
        <v>1.687497</v>
      </c>
      <c r="F23" s="49">
        <v>3.401447</v>
      </c>
      <c r="G23" s="49">
        <v>1.267763</v>
      </c>
    </row>
    <row r="24" spans="1:7" ht="12.75">
      <c r="A24" t="s">
        <v>32</v>
      </c>
      <c r="B24" s="49">
        <v>0.9410761</v>
      </c>
      <c r="C24" s="49">
        <v>0.8412031</v>
      </c>
      <c r="D24" s="49">
        <v>1.573638</v>
      </c>
      <c r="E24" s="49">
        <v>1.828537</v>
      </c>
      <c r="F24" s="49">
        <v>2.971712</v>
      </c>
      <c r="G24" s="49">
        <v>1.555055</v>
      </c>
    </row>
    <row r="25" spans="1:7" ht="12.75">
      <c r="A25" t="s">
        <v>33</v>
      </c>
      <c r="B25" s="49">
        <v>-0.1708198</v>
      </c>
      <c r="C25" s="49">
        <v>0.2195297</v>
      </c>
      <c r="D25" s="49">
        <v>-0.2045506</v>
      </c>
      <c r="E25" s="49">
        <v>0.2839115</v>
      </c>
      <c r="F25" s="49">
        <v>-3.612751</v>
      </c>
      <c r="G25" s="49">
        <v>-0.4370998</v>
      </c>
    </row>
    <row r="26" spans="1:7" ht="12.75">
      <c r="A26" t="s">
        <v>34</v>
      </c>
      <c r="B26" s="49">
        <v>0.2248149</v>
      </c>
      <c r="C26" s="49">
        <v>0.7357139</v>
      </c>
      <c r="D26" s="49">
        <v>0.4665521</v>
      </c>
      <c r="E26" s="49">
        <v>0.720657</v>
      </c>
      <c r="F26" s="49">
        <v>1.515924</v>
      </c>
      <c r="G26" s="49">
        <v>0.6984724</v>
      </c>
    </row>
    <row r="27" spans="1:7" ht="12.75">
      <c r="A27" t="s">
        <v>35</v>
      </c>
      <c r="B27" s="49">
        <v>0.1136775</v>
      </c>
      <c r="C27" s="49">
        <v>0.1133311</v>
      </c>
      <c r="D27" s="49">
        <v>0.2648648</v>
      </c>
      <c r="E27" s="49">
        <v>0.5769615</v>
      </c>
      <c r="F27" s="49">
        <v>0.1907533</v>
      </c>
      <c r="G27" s="49">
        <v>0.2717703</v>
      </c>
    </row>
    <row r="28" spans="1:7" ht="12.75">
      <c r="A28" t="s">
        <v>36</v>
      </c>
      <c r="B28" s="49">
        <v>-0.04626107</v>
      </c>
      <c r="C28" s="49">
        <v>0.01315635</v>
      </c>
      <c r="D28" s="49">
        <v>0.004194241</v>
      </c>
      <c r="E28" s="49">
        <v>0.02069488</v>
      </c>
      <c r="F28" s="49">
        <v>0.1213954</v>
      </c>
      <c r="G28" s="49">
        <v>0.01875941</v>
      </c>
    </row>
    <row r="29" spans="1:7" ht="12.75">
      <c r="A29" t="s">
        <v>37</v>
      </c>
      <c r="B29" s="49">
        <v>0.09984144</v>
      </c>
      <c r="C29" s="49">
        <v>-0.09516903</v>
      </c>
      <c r="D29" s="49">
        <v>0.0002784101</v>
      </c>
      <c r="E29" s="49">
        <v>0.01444408</v>
      </c>
      <c r="F29" s="49">
        <v>-0.03884098</v>
      </c>
      <c r="G29" s="49">
        <v>-0.01017745</v>
      </c>
    </row>
    <row r="30" spans="1:7" ht="12.75">
      <c r="A30" t="s">
        <v>38</v>
      </c>
      <c r="B30" s="49">
        <v>0.04183739</v>
      </c>
      <c r="C30" s="49">
        <v>0.1036076</v>
      </c>
      <c r="D30" s="49">
        <v>0.04275771</v>
      </c>
      <c r="E30" s="49">
        <v>0.0869027</v>
      </c>
      <c r="F30" s="49">
        <v>0.255183</v>
      </c>
      <c r="G30" s="49">
        <v>0.09633855</v>
      </c>
    </row>
    <row r="31" spans="1:7" ht="12.75">
      <c r="A31" t="s">
        <v>39</v>
      </c>
      <c r="B31" s="49">
        <v>-0.02532431</v>
      </c>
      <c r="C31" s="49">
        <v>-0.02318148</v>
      </c>
      <c r="D31" s="49">
        <v>0.02971207</v>
      </c>
      <c r="E31" s="49">
        <v>-0.01359638</v>
      </c>
      <c r="F31" s="49">
        <v>0.05235333</v>
      </c>
      <c r="G31" s="49">
        <v>0.001678668</v>
      </c>
    </row>
    <row r="32" spans="1:7" ht="12.75">
      <c r="A32" t="s">
        <v>40</v>
      </c>
      <c r="B32" s="49">
        <v>0.001607105</v>
      </c>
      <c r="C32" s="49">
        <v>-0.009021192</v>
      </c>
      <c r="D32" s="49">
        <v>0.004040575</v>
      </c>
      <c r="E32" s="49">
        <v>0.01188473</v>
      </c>
      <c r="F32" s="49">
        <v>-0.0009232347</v>
      </c>
      <c r="G32" s="49">
        <v>0.001766805</v>
      </c>
    </row>
    <row r="33" spans="1:7" ht="12.75">
      <c r="A33" t="s">
        <v>41</v>
      </c>
      <c r="B33" s="49">
        <v>0.1433404</v>
      </c>
      <c r="C33" s="49">
        <v>0.06196632</v>
      </c>
      <c r="D33" s="49">
        <v>0.06988347</v>
      </c>
      <c r="E33" s="49">
        <v>0.07780693</v>
      </c>
      <c r="F33" s="49">
        <v>0.08708855</v>
      </c>
      <c r="G33" s="49">
        <v>0.08277564</v>
      </c>
    </row>
    <row r="34" spans="1:7" ht="12.75">
      <c r="A34" t="s">
        <v>42</v>
      </c>
      <c r="B34" s="49">
        <v>-0.03434949</v>
      </c>
      <c r="C34" s="49">
        <v>-0.01425454</v>
      </c>
      <c r="D34" s="49">
        <v>0.003797582</v>
      </c>
      <c r="E34" s="49">
        <v>0.02536479</v>
      </c>
      <c r="F34" s="49">
        <v>-0.005733746</v>
      </c>
      <c r="G34" s="49">
        <v>-0.002157151</v>
      </c>
    </row>
    <row r="35" spans="1:7" ht="12.75">
      <c r="A35" t="s">
        <v>43</v>
      </c>
      <c r="B35" s="49">
        <v>-0.01017748</v>
      </c>
      <c r="C35" s="49">
        <v>-0.003845963</v>
      </c>
      <c r="D35" s="49">
        <v>-0.002946118</v>
      </c>
      <c r="E35" s="49">
        <v>-0.00985141</v>
      </c>
      <c r="F35" s="49">
        <v>0.004171388</v>
      </c>
      <c r="G35" s="49">
        <v>-0.004911669</v>
      </c>
    </row>
    <row r="36" spans="1:6" ht="12.75">
      <c r="A36" t="s">
        <v>44</v>
      </c>
      <c r="B36" s="49">
        <v>20.75806</v>
      </c>
      <c r="C36" s="49">
        <v>20.7489</v>
      </c>
      <c r="D36" s="49">
        <v>20.75501</v>
      </c>
      <c r="E36" s="49">
        <v>20.7428</v>
      </c>
      <c r="F36" s="49">
        <v>20.7428</v>
      </c>
    </row>
    <row r="37" spans="1:6" ht="12.75">
      <c r="A37" t="s">
        <v>45</v>
      </c>
      <c r="B37" s="49">
        <v>0.3067017</v>
      </c>
      <c r="C37" s="49">
        <v>0.2705892</v>
      </c>
      <c r="D37" s="49">
        <v>0.2507528</v>
      </c>
      <c r="E37" s="49">
        <v>0.2365112</v>
      </c>
      <c r="F37" s="49">
        <v>0.2212524</v>
      </c>
    </row>
    <row r="38" spans="1:7" ht="12.75">
      <c r="A38" t="s">
        <v>55</v>
      </c>
      <c r="B38" s="49">
        <v>-8.986006E-05</v>
      </c>
      <c r="C38" s="49">
        <v>0</v>
      </c>
      <c r="D38" s="49">
        <v>9.168665E-05</v>
      </c>
      <c r="E38" s="49">
        <v>0</v>
      </c>
      <c r="F38" s="49">
        <v>-5.724366E-05</v>
      </c>
      <c r="G38" s="49">
        <v>0.0002357275</v>
      </c>
    </row>
    <row r="39" spans="1:7" ht="12.75">
      <c r="A39" t="s">
        <v>56</v>
      </c>
      <c r="B39" s="49">
        <v>0.0003480162</v>
      </c>
      <c r="C39" s="49">
        <v>-0.0001692806</v>
      </c>
      <c r="D39" s="49">
        <v>-0.000188377</v>
      </c>
      <c r="E39" s="49">
        <v>-4.218863E-05</v>
      </c>
      <c r="F39" s="49">
        <v>0.0003447924</v>
      </c>
      <c r="G39" s="49">
        <v>0.0008027667</v>
      </c>
    </row>
    <row r="40" spans="2:5" ht="12.75">
      <c r="B40" t="s">
        <v>46</v>
      </c>
      <c r="C40" t="s">
        <v>47</v>
      </c>
      <c r="D40" t="s">
        <v>48</v>
      </c>
      <c r="E40">
        <v>3.116817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-8.986006923115713E-05</v>
      </c>
      <c r="C50">
        <f>-0.017/(C7*C7+C22*C22)*(C21*C22+C6*C7)</f>
        <v>-2.8795246098412815E-06</v>
      </c>
      <c r="D50">
        <f>-0.017/(D7*D7+D22*D22)*(D21*D22+D6*D7)</f>
        <v>9.16866458523849E-05</v>
      </c>
      <c r="E50">
        <f>-0.017/(E7*E7+E22*E22)*(E21*E22+E6*E7)</f>
        <v>-4.33535929022894E-06</v>
      </c>
      <c r="F50">
        <f>-0.017/(F7*F7+F22*F22)*(F21*F22+F6*F7)</f>
        <v>-5.724365716696887E-05</v>
      </c>
      <c r="G50">
        <f>(B50*B$4+C50*C$4+D50*D$4+E50*E$4+F50*F$4)/SUM(B$4:F$4)</f>
        <v>-2.900496776910312E-07</v>
      </c>
    </row>
    <row r="51" spans="1:7" ht="12.75">
      <c r="A51" t="s">
        <v>59</v>
      </c>
      <c r="B51">
        <f>-0.017/(B7*B7+B22*B22)*(B21*B7-B6*B22)</f>
        <v>0.0003480161422163126</v>
      </c>
      <c r="C51">
        <f>-0.017/(C7*C7+C22*C22)*(C21*C7-C6*C22)</f>
        <v>-0.00016928061588880594</v>
      </c>
      <c r="D51">
        <f>-0.017/(D7*D7+D22*D22)*(D21*D7-D6*D22)</f>
        <v>-0.00018837700773582922</v>
      </c>
      <c r="E51">
        <f>-0.017/(E7*E7+E22*E22)*(E21*E7-E6*E22)</f>
        <v>-4.2188631820538674E-05</v>
      </c>
      <c r="F51">
        <f>-0.017/(F7*F7+F22*F22)*(F21*F7-F6*F22)</f>
        <v>0.000344792512072163</v>
      </c>
      <c r="G51">
        <f>(B51*B$4+C51*C$4+D51*D$4+E51*E$4+F51*F$4)/SUM(B$4:F$4)</f>
        <v>1.6541370010540708E-07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9999.88117887703</v>
      </c>
      <c r="C62">
        <f>C7+(2/0.017)*(C8*C50-C23*C51)</f>
        <v>9999.997596673318</v>
      </c>
      <c r="D62">
        <f>D7+(2/0.017)*(D8*D50-D23*D51)</f>
        <v>9999.989712928184</v>
      </c>
      <c r="E62">
        <f>E7+(2/0.017)*(E8*E50-E23*E51)</f>
        <v>10000.008638970632</v>
      </c>
      <c r="F62">
        <f>F7+(2/0.017)*(F8*F50-F23*F51)</f>
        <v>9999.883298857361</v>
      </c>
    </row>
    <row r="63" spans="1:6" ht="12.75">
      <c r="A63" t="s">
        <v>67</v>
      </c>
      <c r="B63">
        <f>B8+(3/0.017)*(B9*B50-B24*B51)</f>
        <v>-0.8389053416275164</v>
      </c>
      <c r="C63">
        <f>C8+(3/0.017)*(C9*C50-C24*C51)</f>
        <v>-2.6676377627540213</v>
      </c>
      <c r="D63">
        <f>D8+(3/0.017)*(D9*D50-D24*D51)</f>
        <v>-0.876085153458124</v>
      </c>
      <c r="E63">
        <f>E8+(3/0.017)*(E9*E50-E24*E51)</f>
        <v>-0.5028938149729867</v>
      </c>
      <c r="F63">
        <f>F8+(3/0.017)*(F9*F50-F24*F51)</f>
        <v>-3.3219364688507778</v>
      </c>
    </row>
    <row r="64" spans="1:6" ht="12.75">
      <c r="A64" t="s">
        <v>68</v>
      </c>
      <c r="B64">
        <f>B9+(4/0.017)*(B10*B50-B25*B51)</f>
        <v>-0.4808182232399645</v>
      </c>
      <c r="C64">
        <f>C9+(4/0.017)*(C10*C50-C25*C51)</f>
        <v>0.15190678629913854</v>
      </c>
      <c r="D64">
        <f>D9+(4/0.017)*(D10*D50-D25*D51)</f>
        <v>0.7339863492776649</v>
      </c>
      <c r="E64">
        <f>E9+(4/0.017)*(E10*E50-E25*E51)</f>
        <v>0.35919824374071607</v>
      </c>
      <c r="F64">
        <f>F9+(4/0.017)*(F10*F50-F25*F51)</f>
        <v>-1.4756953195418385</v>
      </c>
    </row>
    <row r="65" spans="1:6" ht="12.75">
      <c r="A65" t="s">
        <v>69</v>
      </c>
      <c r="B65">
        <f>B10+(5/0.017)*(B11*B50-B26*B51)</f>
        <v>0.6566803002620972</v>
      </c>
      <c r="C65">
        <f>C10+(5/0.017)*(C11*C50-C26*C51)</f>
        <v>0.9544957579493287</v>
      </c>
      <c r="D65">
        <f>D10+(5/0.017)*(D11*D50-D26*D51)</f>
        <v>0.669805891410908</v>
      </c>
      <c r="E65">
        <f>E10+(5/0.017)*(E11*E50-E26*E51)</f>
        <v>0.6686715240050861</v>
      </c>
      <c r="F65">
        <f>F10+(5/0.017)*(F11*F50-F26*F51)</f>
        <v>-0.6065555001758021</v>
      </c>
    </row>
    <row r="66" spans="1:6" ht="12.75">
      <c r="A66" t="s">
        <v>70</v>
      </c>
      <c r="B66">
        <f>B11+(6/0.017)*(B12*B50-B27*B51)</f>
        <v>2.2945572862478802</v>
      </c>
      <c r="C66">
        <f>C11+(6/0.017)*(C12*C50-C27*C51)</f>
        <v>1.8472623396053398</v>
      </c>
      <c r="D66">
        <f>D11+(6/0.017)*(D12*D50-D27*D51)</f>
        <v>1.004460961443238</v>
      </c>
      <c r="E66">
        <f>E11+(6/0.017)*(E12*E50-E27*E51)</f>
        <v>1.1551744560805701</v>
      </c>
      <c r="F66">
        <f>F11+(6/0.017)*(F12*F50-F27*F51)</f>
        <v>13.973431785018334</v>
      </c>
    </row>
    <row r="67" spans="1:6" ht="12.75">
      <c r="A67" t="s">
        <v>71</v>
      </c>
      <c r="B67">
        <f>B12+(7/0.017)*(B13*B50-B28*B51)</f>
        <v>-0.22882809155042577</v>
      </c>
      <c r="C67">
        <f>C12+(7/0.017)*(C13*C50-C28*C51)</f>
        <v>0.26245071869267045</v>
      </c>
      <c r="D67">
        <f>D12+(7/0.017)*(D13*D50-D28*D51)</f>
        <v>0.35532204606067436</v>
      </c>
      <c r="E67">
        <f>E12+(7/0.017)*(E13*E50-E28*E51)</f>
        <v>-0.011713305523074232</v>
      </c>
      <c r="F67">
        <f>F12+(7/0.017)*(F13*F50-F28*F51)</f>
        <v>0.08740539286763692</v>
      </c>
    </row>
    <row r="68" spans="1:6" ht="12.75">
      <c r="A68" t="s">
        <v>72</v>
      </c>
      <c r="B68">
        <f>B13+(8/0.017)*(B14*B50-B29*B51)</f>
        <v>-0.09442532964287276</v>
      </c>
      <c r="C68">
        <f>C13+(8/0.017)*(C14*C50-C29*C51)</f>
        <v>-0.04553721909279747</v>
      </c>
      <c r="D68">
        <f>D13+(8/0.017)*(D14*D50-D29*D51)</f>
        <v>0.012275381474645096</v>
      </c>
      <c r="E68">
        <f>E13+(8/0.017)*(E14*E50-E29*E51)</f>
        <v>0.01295485494300532</v>
      </c>
      <c r="F68">
        <f>F13+(8/0.017)*(F14*F50-F29*F51)</f>
        <v>-0.26404966405056335</v>
      </c>
    </row>
    <row r="69" spans="1:6" ht="12.75">
      <c r="A69" t="s">
        <v>73</v>
      </c>
      <c r="B69">
        <f>B14+(9/0.017)*(B15*B50-B30*B51)</f>
        <v>-0.006662778546660536</v>
      </c>
      <c r="C69">
        <f>C14+(9/0.017)*(C15*C50-C30*C51)</f>
        <v>-0.032419896991561704</v>
      </c>
      <c r="D69">
        <f>D14+(9/0.017)*(D15*D50-D30*D51)</f>
        <v>0.017796607060376838</v>
      </c>
      <c r="E69">
        <f>E14+(9/0.017)*(E15*E50-E30*E51)</f>
        <v>-0.0391717566657607</v>
      </c>
      <c r="F69">
        <f>F14+(9/0.017)*(F15*F50-F30*F51)</f>
        <v>-0.05020946026675255</v>
      </c>
    </row>
    <row r="70" spans="1:6" ht="12.75">
      <c r="A70" t="s">
        <v>74</v>
      </c>
      <c r="B70">
        <f>B15+(10/0.017)*(B16*B50-B31*B51)</f>
        <v>-0.43144469115369277</v>
      </c>
      <c r="C70">
        <f>C15+(10/0.017)*(C16*C50-C31*C51)</f>
        <v>-0.20673933347702358</v>
      </c>
      <c r="D70">
        <f>D15+(10/0.017)*(D16*D50-D31*D51)</f>
        <v>-0.12107472643052991</v>
      </c>
      <c r="E70">
        <f>E15+(10/0.017)*(E16*E50-E31*E51)</f>
        <v>-0.24649506700274204</v>
      </c>
      <c r="F70">
        <f>F15+(10/0.017)*(F16*F50-F31*F51)</f>
        <v>-0.41766379876101173</v>
      </c>
    </row>
    <row r="71" spans="1:6" ht="12.75">
      <c r="A71" t="s">
        <v>75</v>
      </c>
      <c r="B71">
        <f>B16+(11/0.017)*(B17*B50-B32*B51)</f>
        <v>-0.014974368428386158</v>
      </c>
      <c r="C71">
        <f>C16+(11/0.017)*(C17*C50-C32*C51)</f>
        <v>0.08335864477223029</v>
      </c>
      <c r="D71">
        <f>D16+(11/0.017)*(D17*D50-D32*D51)</f>
        <v>0.026927971702578074</v>
      </c>
      <c r="E71">
        <f>E16+(11/0.017)*(E17*E50-E32*E51)</f>
        <v>-0.014881884085856532</v>
      </c>
      <c r="F71">
        <f>F16+(11/0.017)*(F17*F50-F32*F51)</f>
        <v>0.029843719574157747</v>
      </c>
    </row>
    <row r="72" spans="1:6" ht="12.75">
      <c r="A72" t="s">
        <v>76</v>
      </c>
      <c r="B72">
        <f>B17+(12/0.017)*(B18*B50-B33*B51)</f>
        <v>-0.054124623411871034</v>
      </c>
      <c r="C72">
        <f>C17+(12/0.017)*(C18*C50-C33*C51)</f>
        <v>-0.016231030680071902</v>
      </c>
      <c r="D72">
        <f>D17+(12/0.017)*(D18*D50-D33*D51)</f>
        <v>-0.0038666171983154987</v>
      </c>
      <c r="E72">
        <f>E17+(12/0.017)*(E18*E50-E33*E51)</f>
        <v>-0.007920120139370952</v>
      </c>
      <c r="F72">
        <f>F17+(12/0.017)*(F18*F50-F33*F51)</f>
        <v>-0.05370373280702319</v>
      </c>
    </row>
    <row r="73" spans="1:6" ht="12.75">
      <c r="A73" t="s">
        <v>77</v>
      </c>
      <c r="B73">
        <f>B18+(13/0.017)*(B19*B50-B34*B51)</f>
        <v>0.005986746970803737</v>
      </c>
      <c r="C73">
        <f>C18+(13/0.017)*(C19*C50-C34*C51)</f>
        <v>-0.011573756339435278</v>
      </c>
      <c r="D73">
        <f>D18+(13/0.017)*(D19*D50-D34*D51)</f>
        <v>0.012076578621346782</v>
      </c>
      <c r="E73">
        <f>E18+(13/0.017)*(E19*E50-E34*E51)</f>
        <v>0.017462163834924292</v>
      </c>
      <c r="F73">
        <f>F18+(13/0.017)*(F19*F50-F34*F51)</f>
        <v>-0.007979049947992424</v>
      </c>
    </row>
    <row r="74" spans="1:6" ht="12.75">
      <c r="A74" t="s">
        <v>78</v>
      </c>
      <c r="B74">
        <f>B19+(14/0.017)*(B20*B50-B35*B51)</f>
        <v>-0.20550934606615825</v>
      </c>
      <c r="C74">
        <f>C19+(14/0.017)*(C20*C50-C35*C51)</f>
        <v>-0.1933962482444668</v>
      </c>
      <c r="D74">
        <f>D19+(14/0.017)*(D20*D50-D35*D51)</f>
        <v>-0.20286281426476488</v>
      </c>
      <c r="E74">
        <f>E19+(14/0.017)*(E20*E50-E35*E51)</f>
        <v>-0.1893297074448334</v>
      </c>
      <c r="F74">
        <f>F19+(14/0.017)*(F20*F50-F35*F51)</f>
        <v>-0.14542341723841912</v>
      </c>
    </row>
    <row r="75" spans="1:6" ht="12.75">
      <c r="A75" t="s">
        <v>79</v>
      </c>
      <c r="B75" s="49">
        <f>B20</f>
        <v>-0.002572519</v>
      </c>
      <c r="C75" s="49">
        <f>C20</f>
        <v>-0.003123969</v>
      </c>
      <c r="D75" s="49">
        <f>D20</f>
        <v>-0.004396582</v>
      </c>
      <c r="E75" s="49">
        <f>E20</f>
        <v>-0.002735291</v>
      </c>
      <c r="F75" s="49">
        <f>F20</f>
        <v>-0.00269686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236.6364745446582</v>
      </c>
      <c r="C82">
        <f>C22+(2/0.017)*(C8*C51+C23*C50)</f>
        <v>136.4133823863521</v>
      </c>
      <c r="D82">
        <f>D22+(2/0.017)*(D8*D51+D23*D50)</f>
        <v>-14.589023953967297</v>
      </c>
      <c r="E82">
        <f>E22+(2/0.017)*(E8*E51+E23*E50)</f>
        <v>-130.81979843425873</v>
      </c>
      <c r="F82">
        <f>F22+(2/0.017)*(F8*F51+F23*F50)</f>
        <v>-239.68464906092245</v>
      </c>
    </row>
    <row r="83" spans="1:6" ht="12.75">
      <c r="A83" t="s">
        <v>82</v>
      </c>
      <c r="B83">
        <f>B23+(3/0.017)*(B9*B51+B24*B50)</f>
        <v>3.0614049791483167</v>
      </c>
      <c r="C83">
        <f>C23+(3/0.017)*(C9*C51+C24*C50)</f>
        <v>-0.17120347592005786</v>
      </c>
      <c r="D83">
        <f>D23+(3/0.017)*(D9*D51+D24*D50)</f>
        <v>-0.005357693840328691</v>
      </c>
      <c r="E83">
        <f>E23+(3/0.017)*(E9*E51+E24*E50)</f>
        <v>1.6834397644425916</v>
      </c>
      <c r="F83">
        <f>F23+(3/0.017)*(F9*F51+F24*F50)</f>
        <v>3.2636260499422844</v>
      </c>
    </row>
    <row r="84" spans="1:6" ht="12.75">
      <c r="A84" t="s">
        <v>83</v>
      </c>
      <c r="B84">
        <f>B24+(4/0.017)*(B10*B51+B25*B50)</f>
        <v>1.005324932386901</v>
      </c>
      <c r="C84">
        <f>C24+(4/0.017)*(C10*C51+C25*C50)</f>
        <v>0.8044330010227949</v>
      </c>
      <c r="D84">
        <f>D24+(4/0.017)*(D10*D51+D25*D50)</f>
        <v>1.5418482701365983</v>
      </c>
      <c r="E84">
        <f>E24+(4/0.017)*(E10*E51+E25*E50)</f>
        <v>1.8216839141934658</v>
      </c>
      <c r="F84">
        <f>F24+(4/0.017)*(F10*F51+F25*F50)</f>
        <v>3.0027564152102992</v>
      </c>
    </row>
    <row r="85" spans="1:6" ht="12.75">
      <c r="A85" t="s">
        <v>84</v>
      </c>
      <c r="B85">
        <f>B25+(5/0.017)*(B11*B51+B26*B50)</f>
        <v>0.05875941768113266</v>
      </c>
      <c r="C85">
        <f>C25+(5/0.017)*(C11*C51+C26*C50)</f>
        <v>0.12725823384044616</v>
      </c>
      <c r="D85">
        <f>D25+(5/0.017)*(D11*D51+D26*D50)</f>
        <v>-0.24601003495904897</v>
      </c>
      <c r="E85">
        <f>E25+(5/0.017)*(E11*E51+E26*E50)</f>
        <v>0.2687655248049016</v>
      </c>
      <c r="F85">
        <f>F25+(5/0.017)*(F11*F51+F26*F50)</f>
        <v>-2.218678714846599</v>
      </c>
    </row>
    <row r="86" spans="1:6" ht="12.75">
      <c r="A86" t="s">
        <v>85</v>
      </c>
      <c r="B86">
        <f>B26+(6/0.017)*(B12*B51+B27*B50)</f>
        <v>0.19192990702773988</v>
      </c>
      <c r="C86">
        <f>C26+(6/0.017)*(C12*C51+C27*C50)</f>
        <v>0.7199757973126781</v>
      </c>
      <c r="D86">
        <f>D26+(6/0.017)*(D12*D51+D27*D50)</f>
        <v>0.4515494336409762</v>
      </c>
      <c r="E86">
        <f>E26+(6/0.017)*(E12*E51+E27*E50)</f>
        <v>0.7199536067224691</v>
      </c>
      <c r="F86">
        <f>F26+(6/0.017)*(F12*F51+F27*F50)</f>
        <v>1.5240272188039026</v>
      </c>
    </row>
    <row r="87" spans="1:6" ht="12.75">
      <c r="A87" t="s">
        <v>86</v>
      </c>
      <c r="B87">
        <f>B27+(7/0.017)*(B13*B51+B28*B50)</f>
        <v>0.10408136490849981</v>
      </c>
      <c r="C87">
        <f>C27+(7/0.017)*(C13*C51+C28*C50)</f>
        <v>0.11596514014015394</v>
      </c>
      <c r="D87">
        <f>D27+(7/0.017)*(D13*D51+D28*D50)</f>
        <v>0.26413862906219293</v>
      </c>
      <c r="E87">
        <f>E27+(7/0.017)*(E13*E51+E28*E50)</f>
        <v>0.5767059663070302</v>
      </c>
      <c r="F87">
        <f>F27+(7/0.017)*(F13*F51+F28*F50)</f>
        <v>0.14944818903238974</v>
      </c>
    </row>
    <row r="88" spans="1:6" ht="12.75">
      <c r="A88" t="s">
        <v>87</v>
      </c>
      <c r="B88">
        <f>B28+(8/0.017)*(B14*B51+B29*B50)</f>
        <v>-0.05372018268523918</v>
      </c>
      <c r="C88">
        <f>C28+(8/0.017)*(C14*C51+C29*C50)</f>
        <v>0.016632410717883545</v>
      </c>
      <c r="D88">
        <f>D28+(8/0.017)*(D14*D51+D29*D50)</f>
        <v>0.00246514373347447</v>
      </c>
      <c r="E88">
        <f>E28+(8/0.017)*(E14*E51+E29*E50)</f>
        <v>0.02149286094341626</v>
      </c>
      <c r="F88">
        <f>F28+(8/0.017)*(F14*F51+F29*F50)</f>
        <v>0.11985604100005635</v>
      </c>
    </row>
    <row r="89" spans="1:6" ht="12.75">
      <c r="A89" t="s">
        <v>88</v>
      </c>
      <c r="B89">
        <f>B29+(9/0.017)*(B15*B51+B30*B50)</f>
        <v>0.01725126622097041</v>
      </c>
      <c r="C89">
        <f>C29+(9/0.017)*(C15*C51+C30*C50)</f>
        <v>-0.07701884028660937</v>
      </c>
      <c r="D89">
        <f>D29+(9/0.017)*(D15*D51+D30*D50)</f>
        <v>0.01490379666631014</v>
      </c>
      <c r="E89">
        <f>E29+(9/0.017)*(E15*E51+E30*E50)</f>
        <v>0.01974345950564285</v>
      </c>
      <c r="F89">
        <f>F29+(9/0.017)*(F15*F51+F30*F50)</f>
        <v>-0.1207007553589494</v>
      </c>
    </row>
    <row r="90" spans="1:6" ht="12.75">
      <c r="A90" t="s">
        <v>89</v>
      </c>
      <c r="B90">
        <f>B30+(10/0.017)*(B16*B51+B31*B50)</f>
        <v>0.03994629163561259</v>
      </c>
      <c r="C90">
        <f>C30+(10/0.017)*(C16*C51+C31*C50)</f>
        <v>0.0952522698029784</v>
      </c>
      <c r="D90">
        <f>D30+(10/0.017)*(D16*D51+D31*D50)</f>
        <v>0.04133342528305205</v>
      </c>
      <c r="E90">
        <f>E30+(10/0.017)*(E16*E51+E31*E50)</f>
        <v>0.0873154557525113</v>
      </c>
      <c r="F90">
        <f>F30+(10/0.017)*(F16*F51+F31*F50)</f>
        <v>0.2591822092623387</v>
      </c>
    </row>
    <row r="91" spans="1:6" ht="12.75">
      <c r="A91" t="s">
        <v>90</v>
      </c>
      <c r="B91">
        <f>B31+(11/0.017)*(B17*B51+B32*B50)</f>
        <v>-0.029926278252530056</v>
      </c>
      <c r="C91">
        <f>C31+(11/0.017)*(C17*C51+C32*C50)</f>
        <v>-0.020573505478463493</v>
      </c>
      <c r="D91">
        <f>D31+(11/0.017)*(D17*D51+D32*D50)</f>
        <v>0.03175849005415156</v>
      </c>
      <c r="E91">
        <f>E31+(11/0.017)*(E17*E51+E32*E50)</f>
        <v>-0.013351596310246315</v>
      </c>
      <c r="F91">
        <f>F31+(11/0.017)*(F17*F51+F32*F50)</f>
        <v>0.04499245901316984</v>
      </c>
    </row>
    <row r="92" spans="1:6" ht="12.75">
      <c r="A92" t="s">
        <v>91</v>
      </c>
      <c r="B92">
        <f>B32+(12/0.017)*(B18*B51+B33*B50)</f>
        <v>-0.011781656352779668</v>
      </c>
      <c r="C92">
        <f>C32+(12/0.017)*(C18*C51+C33*C50)</f>
        <v>-0.00793391689000876</v>
      </c>
      <c r="D92">
        <f>D32+(12/0.017)*(D18*D51+D33*D50)</f>
        <v>0.005146372073837833</v>
      </c>
      <c r="E92">
        <f>E32+(12/0.017)*(E18*E51+E33*E50)</f>
        <v>0.011169623385680104</v>
      </c>
      <c r="F92">
        <f>F32+(12/0.017)*(F18*F51+F33*F50)</f>
        <v>-0.008290228558047638</v>
      </c>
    </row>
    <row r="93" spans="1:6" ht="12.75">
      <c r="A93" t="s">
        <v>92</v>
      </c>
      <c r="B93">
        <f>B33+(13/0.017)*(B19*B51+B34*B50)</f>
        <v>0.09018164363513104</v>
      </c>
      <c r="C93">
        <f>C33+(13/0.017)*(C19*C51+C34*C50)</f>
        <v>0.08696438360515654</v>
      </c>
      <c r="D93">
        <f>D33+(13/0.017)*(D19*D51+D34*D50)</f>
        <v>0.09925906937897597</v>
      </c>
      <c r="E93">
        <f>E33+(13/0.017)*(E19*E51+E34*E50)</f>
        <v>0.08382024655901409</v>
      </c>
      <c r="F93">
        <f>F33+(13/0.017)*(F19*F51+F34*F50)</f>
        <v>0.049275274357187655</v>
      </c>
    </row>
    <row r="94" spans="1:6" ht="12.75">
      <c r="A94" t="s">
        <v>93</v>
      </c>
      <c r="B94">
        <f>B34+(14/0.017)*(B20*B51+B35*B50)</f>
        <v>-0.03433361983121367</v>
      </c>
      <c r="C94">
        <f>C34+(14/0.017)*(C20*C51+C35*C50)</f>
        <v>-0.013809914871751525</v>
      </c>
      <c r="D94">
        <f>D34+(14/0.017)*(D20*D51+D35*D50)</f>
        <v>0.004257189880710482</v>
      </c>
      <c r="E94">
        <f>E34+(14/0.017)*(E20*E51+E35*E50)</f>
        <v>0.025494996247941732</v>
      </c>
      <c r="F94">
        <f>F34+(14/0.017)*(F20*F51+F35*F50)</f>
        <v>-0.006696157584802987</v>
      </c>
    </row>
    <row r="95" spans="1:6" ht="12.75">
      <c r="A95" t="s">
        <v>94</v>
      </c>
      <c r="B95" s="49">
        <f>B35</f>
        <v>-0.01017748</v>
      </c>
      <c r="C95" s="49">
        <f>C35</f>
        <v>-0.003845963</v>
      </c>
      <c r="D95" s="49">
        <f>D35</f>
        <v>-0.002946118</v>
      </c>
      <c r="E95" s="49">
        <f>E35</f>
        <v>-0.00985141</v>
      </c>
      <c r="F95" s="49">
        <f>F35</f>
        <v>0.004171388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-0.8389153097134341</v>
      </c>
      <c r="C103">
        <f>C63*10000/C62</f>
        <v>-2.6676384038746765</v>
      </c>
      <c r="D103">
        <f>D63*10000/D62</f>
        <v>-0.8760860546941401</v>
      </c>
      <c r="E103">
        <f>E63*10000/E62</f>
        <v>-0.5028933805248722</v>
      </c>
      <c r="F103">
        <f>F63*10000/F62</f>
        <v>-3.3219752366813715</v>
      </c>
      <c r="G103">
        <f>AVERAGE(C103:E103)</f>
        <v>-1.3488726130312296</v>
      </c>
      <c r="H103">
        <f>STDEV(C103:E103)</f>
        <v>1.157227549506841</v>
      </c>
      <c r="I103">
        <f>(B103*B4+C103*C4+D103*D4+E103*E4+F103*F4)/SUM(B4:F4)</f>
        <v>-1.5399739855487757</v>
      </c>
      <c r="K103">
        <f>(LN(H103)+LN(H123))/2-LN(K114*K115^3)</f>
        <v>-3.7925774089765096</v>
      </c>
    </row>
    <row r="104" spans="1:11" ht="12.75">
      <c r="A104" t="s">
        <v>68</v>
      </c>
      <c r="B104">
        <f>B64*10000/B62</f>
        <v>-0.48082393644397237</v>
      </c>
      <c r="C104">
        <f>C64*10000/C62</f>
        <v>0.15190682280731058</v>
      </c>
      <c r="D104">
        <f>D64*10000/D62</f>
        <v>0.7339871043354703</v>
      </c>
      <c r="E104">
        <f>E64*10000/E62</f>
        <v>0.3591979334306763</v>
      </c>
      <c r="F104">
        <f>F64*10000/F62</f>
        <v>-1.4757125412758159</v>
      </c>
      <c r="G104">
        <f>AVERAGE(C104:E104)</f>
        <v>0.41503062019115244</v>
      </c>
      <c r="H104">
        <f>STDEV(C104:E104)</f>
        <v>0.29502937179058186</v>
      </c>
      <c r="I104">
        <f>(B104*B4+C104*C4+D104*D4+E104*E4+F104*F4)/SUM(B4:F4)</f>
        <v>0.03244421647717808</v>
      </c>
      <c r="K104">
        <f>(LN(H104)+LN(H124))/2-LN(K114*K115^4)</f>
        <v>-4.219282839602721</v>
      </c>
    </row>
    <row r="105" spans="1:11" ht="12.75">
      <c r="A105" t="s">
        <v>69</v>
      </c>
      <c r="B105">
        <f>B65*10000/B62</f>
        <v>0.6566881031038824</v>
      </c>
      <c r="C105">
        <f>C65*10000/C62</f>
        <v>0.9544959873458962</v>
      </c>
      <c r="D105">
        <f>D65*10000/D62</f>
        <v>0.6698065804457476</v>
      </c>
      <c r="E105">
        <f>E65*10000/E62</f>
        <v>0.6686709463422194</v>
      </c>
      <c r="F105">
        <f>F65*10000/F62</f>
        <v>-0.6065625788304052</v>
      </c>
      <c r="G105">
        <f>AVERAGE(C105:E105)</f>
        <v>0.7643245047112878</v>
      </c>
      <c r="H105">
        <f>STDEV(C105:E105)</f>
        <v>0.16469431387205855</v>
      </c>
      <c r="I105">
        <f>(B105*B4+C105*C4+D105*D4+E105*E4+F105*F4)/SUM(B4:F4)</f>
        <v>0.5649758171563173</v>
      </c>
      <c r="K105">
        <f>(LN(H105)+LN(H125))/2-LN(K114*K115^5)</f>
        <v>-4.259997374153037</v>
      </c>
    </row>
    <row r="106" spans="1:11" ht="12.75">
      <c r="A106" t="s">
        <v>70</v>
      </c>
      <c r="B106">
        <f>B66*10000/B62</f>
        <v>2.294584550759187</v>
      </c>
      <c r="C106">
        <f>C66*10000/C62</f>
        <v>1.8472627835629334</v>
      </c>
      <c r="D106">
        <f>D66*10000/D62</f>
        <v>1.0044619947405058</v>
      </c>
      <c r="E106">
        <f>E66*10000/E62</f>
        <v>1.155173458129612</v>
      </c>
      <c r="F106">
        <f>F66*10000/F62</f>
        <v>13.97359485846701</v>
      </c>
      <c r="G106">
        <f>AVERAGE(C106:E106)</f>
        <v>1.3356327454776837</v>
      </c>
      <c r="H106">
        <f>STDEV(C106:E106)</f>
        <v>0.4494468357910156</v>
      </c>
      <c r="I106">
        <f>(B106*B4+C106*C4+D106*D4+E106*E4+F106*F4)/SUM(B4:F4)</f>
        <v>3.1685040570070684</v>
      </c>
      <c r="K106">
        <f>(LN(H106)+LN(H126))/2-LN(K114*K115^6)</f>
        <v>-3.4367451339196684</v>
      </c>
    </row>
    <row r="107" spans="1:11" ht="12.75">
      <c r="A107" t="s">
        <v>71</v>
      </c>
      <c r="B107">
        <f>B67*10000/B62</f>
        <v>-0.22883081054381366</v>
      </c>
      <c r="C107">
        <f>C67*10000/C62</f>
        <v>0.2624507817681671</v>
      </c>
      <c r="D107">
        <f>D67*10000/D62</f>
        <v>0.35532241158339095</v>
      </c>
      <c r="E107">
        <f>E67*10000/E62</f>
        <v>-0.011713295403992732</v>
      </c>
      <c r="F107">
        <f>F67*10000/F62</f>
        <v>0.08740641291046299</v>
      </c>
      <c r="G107">
        <f>AVERAGE(C107:E107)</f>
        <v>0.20201996598252178</v>
      </c>
      <c r="H107">
        <f>STDEV(C107:E107)</f>
        <v>0.19083426100499118</v>
      </c>
      <c r="I107">
        <f>(B107*B4+C107*C4+D107*D4+E107*E4+F107*F4)/SUM(B4:F4)</f>
        <v>0.12460138417607898</v>
      </c>
      <c r="K107">
        <f>(LN(H107)+LN(H127))/2-LN(K114*K115^7)</f>
        <v>-3.0651179849951657</v>
      </c>
    </row>
    <row r="108" spans="1:9" ht="12.75">
      <c r="A108" t="s">
        <v>72</v>
      </c>
      <c r="B108">
        <f>B68*10000/B62</f>
        <v>-0.09442645162857481</v>
      </c>
      <c r="C108">
        <f>C68*10000/C62</f>
        <v>-0.04553723003688146</v>
      </c>
      <c r="D108">
        <f>D68*10000/D62</f>
        <v>0.012275394102431166</v>
      </c>
      <c r="E108">
        <f>E68*10000/E62</f>
        <v>0.012954843751353848</v>
      </c>
      <c r="F108">
        <f>F68*10000/F62</f>
        <v>-0.2640527455762759</v>
      </c>
      <c r="G108">
        <f>AVERAGE(C108:E108)</f>
        <v>-0.0067689973943654835</v>
      </c>
      <c r="H108">
        <f>STDEV(C108:E108)</f>
        <v>0.03357599305492745</v>
      </c>
      <c r="I108">
        <f>(B108*B4+C108*C4+D108*D4+E108*E4+F108*F4)/SUM(B4:F4)</f>
        <v>-0.053899836360000244</v>
      </c>
    </row>
    <row r="109" spans="1:9" ht="12.75">
      <c r="A109" t="s">
        <v>73</v>
      </c>
      <c r="B109">
        <f>B69*10000/B62</f>
        <v>-0.00666285771548413</v>
      </c>
      <c r="C109">
        <f>C69*10000/C62</f>
        <v>-0.032419904783123926</v>
      </c>
      <c r="D109">
        <f>D69*10000/D62</f>
        <v>0.017796625367893164</v>
      </c>
      <c r="E109">
        <f>E69*10000/E62</f>
        <v>-0.03917172282542439</v>
      </c>
      <c r="F109">
        <f>F69*10000/F62</f>
        <v>-0.05021004622372917</v>
      </c>
      <c r="G109">
        <f>AVERAGE(C109:E109)</f>
        <v>-0.017931667413551716</v>
      </c>
      <c r="H109">
        <f>STDEV(C109:E109)</f>
        <v>0.031125229967448726</v>
      </c>
      <c r="I109">
        <f>(B109*B4+C109*C4+D109*D4+E109*E4+F109*F4)/SUM(B4:F4)</f>
        <v>-0.020630437095623257</v>
      </c>
    </row>
    <row r="110" spans="1:11" ht="12.75">
      <c r="A110" t="s">
        <v>74</v>
      </c>
      <c r="B110">
        <f>B70*10000/B62</f>
        <v>-0.431449817688877</v>
      </c>
      <c r="C110">
        <f>C70*10000/C62</f>
        <v>-0.20673938316325116</v>
      </c>
      <c r="D110">
        <f>D70*10000/D62</f>
        <v>-0.12107485098109863</v>
      </c>
      <c r="E110">
        <f>E70*10000/E62</f>
        <v>-0.24649485405656155</v>
      </c>
      <c r="F110">
        <f>F70*10000/F62</f>
        <v>-0.4176686730021501</v>
      </c>
      <c r="G110">
        <f>AVERAGE(C110:E110)</f>
        <v>-0.1914363627336371</v>
      </c>
      <c r="H110">
        <f>STDEV(C110:E110)</f>
        <v>0.06409509434086337</v>
      </c>
      <c r="I110">
        <f>(B110*B4+C110*C4+D110*D4+E110*E4+F110*F4)/SUM(B4:F4)</f>
        <v>-0.2563453007187412</v>
      </c>
      <c r="K110">
        <f>EXP(AVERAGE(K103:K107))</f>
        <v>0.023406438419554722</v>
      </c>
    </row>
    <row r="111" spans="1:9" ht="12.75">
      <c r="A111" t="s">
        <v>75</v>
      </c>
      <c r="B111">
        <f>B71*10000/B62</f>
        <v>-0.014974546357627573</v>
      </c>
      <c r="C111">
        <f>C71*10000/C62</f>
        <v>0.08335866480604062</v>
      </c>
      <c r="D111">
        <f>D71*10000/D62</f>
        <v>0.026927999403604446</v>
      </c>
      <c r="E111">
        <f>E71*10000/E62</f>
        <v>-0.014881871229451683</v>
      </c>
      <c r="F111">
        <f>F71*10000/F62</f>
        <v>0.029844067857839746</v>
      </c>
      <c r="G111">
        <f>AVERAGE(C111:E111)</f>
        <v>0.03180159766006446</v>
      </c>
      <c r="H111">
        <f>STDEV(C111:E111)</f>
        <v>0.04930126469076876</v>
      </c>
      <c r="I111">
        <f>(B111*B4+C111*C4+D111*D4+E111*E4+F111*F4)/SUM(B4:F4)</f>
        <v>0.02480135922468074</v>
      </c>
    </row>
    <row r="112" spans="1:9" ht="12.75">
      <c r="A112" t="s">
        <v>76</v>
      </c>
      <c r="B112">
        <f>B72*10000/B62</f>
        <v>-0.0541252665343661</v>
      </c>
      <c r="C112">
        <f>C72*10000/C62</f>
        <v>-0.01623103458091975</v>
      </c>
      <c r="D112">
        <f>D72*10000/D62</f>
        <v>-0.0038666211759364713</v>
      </c>
      <c r="E112">
        <f>E72*10000/E62</f>
        <v>-0.007920113297208334</v>
      </c>
      <c r="F112">
        <f>F72*10000/F62</f>
        <v>-0.05370435954303552</v>
      </c>
      <c r="G112">
        <f>AVERAGE(C112:E112)</f>
        <v>-0.009339256351354852</v>
      </c>
      <c r="H112">
        <f>STDEV(C112:E112)</f>
        <v>0.006303186096604778</v>
      </c>
      <c r="I112">
        <f>(B112*B4+C112*C4+D112*D4+E112*E4+F112*F4)/SUM(B4:F4)</f>
        <v>-0.021741253516557518</v>
      </c>
    </row>
    <row r="113" spans="1:9" ht="12.75">
      <c r="A113" t="s">
        <v>77</v>
      </c>
      <c r="B113">
        <f>B73*10000/B62</f>
        <v>0.005986818106848784</v>
      </c>
      <c r="C113">
        <f>C73*10000/C62</f>
        <v>-0.011573759120987688</v>
      </c>
      <c r="D113">
        <f>D73*10000/D62</f>
        <v>0.01207659104462272</v>
      </c>
      <c r="E113">
        <f>E73*10000/E62</f>
        <v>0.01746214874942527</v>
      </c>
      <c r="F113">
        <f>F73*10000/F62</f>
        <v>-0.007979143065503727</v>
      </c>
      <c r="G113">
        <f>AVERAGE(C113:E113)</f>
        <v>0.0059883268910201</v>
      </c>
      <c r="H113">
        <f>STDEV(C113:E113)</f>
        <v>0.015445750443659551</v>
      </c>
      <c r="I113">
        <f>(B113*B4+C113*C4+D113*D4+E113*E4+F113*F4)/SUM(B4:F4)</f>
        <v>0.004115146139600516</v>
      </c>
    </row>
    <row r="114" spans="1:11" ht="12.75">
      <c r="A114" t="s">
        <v>78</v>
      </c>
      <c r="B114">
        <f>B74*10000/B62</f>
        <v>-0.20551178798030137</v>
      </c>
      <c r="C114">
        <f>C74*10000/C62</f>
        <v>-0.19339629472391434</v>
      </c>
      <c r="D114">
        <f>D74*10000/D62</f>
        <v>-0.20286302295141348</v>
      </c>
      <c r="E114">
        <f>E74*10000/E62</f>
        <v>-0.18932954388359646</v>
      </c>
      <c r="F114">
        <f>F74*10000/F62</f>
        <v>-0.1454251143661206</v>
      </c>
      <c r="G114">
        <f>AVERAGE(C114:E114)</f>
        <v>-0.1951962871863081</v>
      </c>
      <c r="H114">
        <f>STDEV(C114:E114)</f>
        <v>0.0069439717430496576</v>
      </c>
      <c r="I114">
        <f>(B114*B4+C114*C4+D114*D4+E114*E4+F114*F4)/SUM(B4:F4)</f>
        <v>-0.190009824909775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-0.0025725495673228484</v>
      </c>
      <c r="C115">
        <f>C75*10000/C62</f>
        <v>-0.0031239697507919853</v>
      </c>
      <c r="D115">
        <f>D75*10000/D62</f>
        <v>-0.0043965865228001305</v>
      </c>
      <c r="E115">
        <f>E75*10000/E62</f>
        <v>-0.0027352886369921793</v>
      </c>
      <c r="F115">
        <f>F75*10000/F62</f>
        <v>-0.0026968914730316476</v>
      </c>
      <c r="G115">
        <f>AVERAGE(C115:E115)</f>
        <v>-0.003418614970194765</v>
      </c>
      <c r="H115">
        <f>STDEV(C115:E115)</f>
        <v>0.0008689588714865475</v>
      </c>
      <c r="I115">
        <f>(B115*B4+C115*C4+D115*D4+E115*E4+F115*F4)/SUM(B4:F4)</f>
        <v>-0.003200090553153316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236.6392863192321</v>
      </c>
      <c r="C122">
        <f>C82*10000/C62</f>
        <v>136.41341517095216</v>
      </c>
      <c r="D122">
        <f>D82*10000/D62</f>
        <v>-14.58903896181645</v>
      </c>
      <c r="E122">
        <f>E82*10000/E62</f>
        <v>-130.81968541951667</v>
      </c>
      <c r="F122">
        <f>F82*10000/F62</f>
        <v>-239.68744624080767</v>
      </c>
      <c r="G122">
        <f>AVERAGE(C122:E122)</f>
        <v>-2.9984364034603224</v>
      </c>
      <c r="H122">
        <f>STDEV(C122:E122)</f>
        <v>133.9930560273488</v>
      </c>
      <c r="I122">
        <f>(B122*B4+C122*C4+D122*D4+E122*E4+F122*F4)/SUM(B4:F4)</f>
        <v>-0.20116699945810024</v>
      </c>
    </row>
    <row r="123" spans="1:9" ht="12.75">
      <c r="A123" t="s">
        <v>82</v>
      </c>
      <c r="B123">
        <f>B83*10000/B62</f>
        <v>3.0614413555382933</v>
      </c>
      <c r="C123">
        <f>C83*10000/C62</f>
        <v>-0.1712035170658559</v>
      </c>
      <c r="D123">
        <f>D83*10000/D62</f>
        <v>-0.0053576993518324924</v>
      </c>
      <c r="E123">
        <f>E83*10000/E62</f>
        <v>1.6834383101251795</v>
      </c>
      <c r="F123">
        <f>F83*10000/F62</f>
        <v>3.2636641372756854</v>
      </c>
      <c r="G123">
        <f>AVERAGE(C123:E123)</f>
        <v>0.5022923645691637</v>
      </c>
      <c r="H123">
        <f>STDEV(C123:E123)</f>
        <v>1.0262580169435314</v>
      </c>
      <c r="I123">
        <f>(B123*B4+C123*C4+D123*D4+E123*E4+F123*F4)/SUM(B4:F4)</f>
        <v>1.2412006651131744</v>
      </c>
    </row>
    <row r="124" spans="1:9" ht="12.75">
      <c r="A124" t="s">
        <v>83</v>
      </c>
      <c r="B124">
        <f>B84*10000/B62</f>
        <v>1.0053368779125806</v>
      </c>
      <c r="C124">
        <f>C84*10000/C62</f>
        <v>0.8044331943543709</v>
      </c>
      <c r="D124">
        <f>D84*10000/D62</f>
        <v>1.5418498562486185</v>
      </c>
      <c r="E124">
        <f>E84*10000/E62</f>
        <v>1.8216823404474418</v>
      </c>
      <c r="F124">
        <f>F84*10000/F62</f>
        <v>3.0027914581297264</v>
      </c>
      <c r="G124">
        <f>AVERAGE(C124:E124)</f>
        <v>1.3893217970168106</v>
      </c>
      <c r="H124">
        <f>STDEV(C124:E124)</f>
        <v>0.5254974433301612</v>
      </c>
      <c r="I124">
        <f>(B124*B4+C124*C4+D124*D4+E124*E4+F124*F4)/SUM(B4:F4)</f>
        <v>1.5503470797704593</v>
      </c>
    </row>
    <row r="125" spans="1:9" ht="12.75">
      <c r="A125" t="s">
        <v>84</v>
      </c>
      <c r="B125">
        <f>B85*10000/B62</f>
        <v>0.05876011587542807</v>
      </c>
      <c r="C125">
        <f>C85*10000/C62</f>
        <v>0.1272582644247644</v>
      </c>
      <c r="D125">
        <f>D85*10000/D62</f>
        <v>-0.24601028803159902</v>
      </c>
      <c r="E125">
        <f>E85*10000/E62</f>
        <v>0.26876529261935467</v>
      </c>
      <c r="F125">
        <f>F85*10000/F62</f>
        <v>-2.2187046073828847</v>
      </c>
      <c r="G125">
        <f>AVERAGE(C125:E125)</f>
        <v>0.05000442300417335</v>
      </c>
      <c r="H125">
        <f>STDEV(C125:E125)</f>
        <v>0.2659409551372447</v>
      </c>
      <c r="I125">
        <f>(B125*B4+C125*C4+D125*D4+E125*E4+F125*F4)/SUM(B4:F4)</f>
        <v>-0.2530150053418253</v>
      </c>
    </row>
    <row r="126" spans="1:9" ht="12.75">
      <c r="A126" t="s">
        <v>85</v>
      </c>
      <c r="B126">
        <f>B86*10000/B62</f>
        <v>0.19193218758754618</v>
      </c>
      <c r="C126">
        <f>C86*10000/C62</f>
        <v>0.7199759703464241</v>
      </c>
      <c r="D126">
        <f>D86*10000/D62</f>
        <v>0.45154989815359936</v>
      </c>
      <c r="E126">
        <f>E86*10000/E62</f>
        <v>0.7199529847571999</v>
      </c>
      <c r="F126">
        <f>F86*10000/F62</f>
        <v>1.5240450045832492</v>
      </c>
      <c r="G126">
        <f>AVERAGE(C126:E126)</f>
        <v>0.6304929510857411</v>
      </c>
      <c r="H126">
        <f>STDEV(C126:E126)</f>
        <v>0.15496923009614133</v>
      </c>
      <c r="I126">
        <f>(B126*B4+C126*C4+D126*D4+E126*E4+F126*F4)/SUM(B4:F4)</f>
        <v>0.6870943058219858</v>
      </c>
    </row>
    <row r="127" spans="1:9" ht="12.75">
      <c r="A127" t="s">
        <v>86</v>
      </c>
      <c r="B127">
        <f>B87*10000/B62</f>
        <v>0.10408260162966053</v>
      </c>
      <c r="C127">
        <f>C87*10000/C62</f>
        <v>0.1159651680103722</v>
      </c>
      <c r="D127">
        <f>D87*10000/D62</f>
        <v>0.2641389007837771</v>
      </c>
      <c r="E127">
        <f>E87*10000/E62</f>
        <v>0.57670546809287</v>
      </c>
      <c r="F127">
        <f>F87*10000/F62</f>
        <v>0.1494499331301861</v>
      </c>
      <c r="G127">
        <f>AVERAGE(C127:E127)</f>
        <v>0.3189365122956731</v>
      </c>
      <c r="H127">
        <f>STDEV(C127:E127)</f>
        <v>0.2352073334328334</v>
      </c>
      <c r="I127">
        <f>(B127*B4+C127*C4+D127*D4+E127*E4+F127*F4)/SUM(B4:F4)</f>
        <v>0.26522628552350197</v>
      </c>
    </row>
    <row r="128" spans="1:9" ht="12.75">
      <c r="A128" t="s">
        <v>87</v>
      </c>
      <c r="B128">
        <f>B88*10000/B62</f>
        <v>-0.053720821002067015</v>
      </c>
      <c r="C128">
        <f>C88*10000/C62</f>
        <v>0.01663241471519615</v>
      </c>
      <c r="D128">
        <f>D88*10000/D62</f>
        <v>0.0024651462693881412</v>
      </c>
      <c r="E128">
        <f>E88*10000/E62</f>
        <v>0.02149284237581285</v>
      </c>
      <c r="F128">
        <f>F88*10000/F62</f>
        <v>0.11985743975007361</v>
      </c>
      <c r="G128">
        <f>AVERAGE(C128:E128)</f>
        <v>0.013530134453465714</v>
      </c>
      <c r="H128">
        <f>STDEV(C128:E128)</f>
        <v>0.009885919881141778</v>
      </c>
      <c r="I128">
        <f>(B128*B4+C128*C4+D128*D4+E128*E4+F128*F4)/SUM(B4:F4)</f>
        <v>0.01809609796461491</v>
      </c>
    </row>
    <row r="129" spans="1:9" ht="12.75">
      <c r="A129" t="s">
        <v>88</v>
      </c>
      <c r="B129">
        <f>B89*10000/B62</f>
        <v>0.017251471204888555</v>
      </c>
      <c r="C129">
        <f>C89*10000/C62</f>
        <v>-0.0770188587967572</v>
      </c>
      <c r="D129">
        <f>D89*10000/D62</f>
        <v>0.014903811997968577</v>
      </c>
      <c r="E129">
        <f>E89*10000/E62</f>
        <v>0.0197434424493409</v>
      </c>
      <c r="F129">
        <f>F89*10000/F62</f>
        <v>-0.1207021639669948</v>
      </c>
      <c r="G129">
        <f>AVERAGE(C129:E129)</f>
        <v>-0.014123868116482571</v>
      </c>
      <c r="H129">
        <f>STDEV(C129:E129)</f>
        <v>0.054522384350194526</v>
      </c>
      <c r="I129">
        <f>(B129*B4+C129*C4+D129*D4+E129*E4+F129*F4)/SUM(B4:F4)</f>
        <v>-0.023893284251265717</v>
      </c>
    </row>
    <row r="130" spans="1:9" ht="12.75">
      <c r="A130" t="s">
        <v>89</v>
      </c>
      <c r="B130">
        <f>B90*10000/B62</f>
        <v>0.03994676628757552</v>
      </c>
      <c r="C130">
        <f>C90*10000/C62</f>
        <v>0.09525229269521605</v>
      </c>
      <c r="D130">
        <f>D90*10000/D62</f>
        <v>0.04133346780308722</v>
      </c>
      <c r="E130">
        <f>E90*10000/E62</f>
        <v>0.08731538032101066</v>
      </c>
      <c r="F130">
        <f>F90*10000/F62</f>
        <v>0.2591852339836348</v>
      </c>
      <c r="G130">
        <f>AVERAGE(C130:E130)</f>
        <v>0.07463371360643799</v>
      </c>
      <c r="H130">
        <f>STDEV(C130:E130)</f>
        <v>0.029110623875685613</v>
      </c>
      <c r="I130">
        <f>(B130*B4+C130*C4+D130*D4+E130*E4+F130*F4)/SUM(B4:F4)</f>
        <v>0.094378466647893</v>
      </c>
    </row>
    <row r="131" spans="1:9" ht="12.75">
      <c r="A131" t="s">
        <v>90</v>
      </c>
      <c r="B131">
        <f>B91*10000/B62</f>
        <v>-0.02992663384415406</v>
      </c>
      <c r="C131">
        <f>C91*10000/C62</f>
        <v>-0.020573510422950147</v>
      </c>
      <c r="D131">
        <f>D91*10000/D62</f>
        <v>0.03175852272437196</v>
      </c>
      <c r="E131">
        <f>E91*10000/E62</f>
        <v>-0.013351584775851438</v>
      </c>
      <c r="F131">
        <f>F91*10000/F62</f>
        <v>0.0449929840864352</v>
      </c>
      <c r="G131">
        <f>AVERAGE(C131:E131)</f>
        <v>-0.0007221908248098742</v>
      </c>
      <c r="H131">
        <f>STDEV(C131:E131)</f>
        <v>0.028359947408467794</v>
      </c>
      <c r="I131">
        <f>(B131*B4+C131*C4+D131*D4+E131*E4+F131*F4)/SUM(B4:F4)</f>
        <v>0.0012049401054682043</v>
      </c>
    </row>
    <row r="132" spans="1:9" ht="12.75">
      <c r="A132" t="s">
        <v>91</v>
      </c>
      <c r="B132">
        <f>B92*10000/B62</f>
        <v>-0.011781796345406903</v>
      </c>
      <c r="C132">
        <f>C92*10000/C62</f>
        <v>-0.007933918796788633</v>
      </c>
      <c r="D132">
        <f>D92*10000/D62</f>
        <v>0.005146377367953191</v>
      </c>
      <c r="E132">
        <f>E92*10000/E62</f>
        <v>0.0111696137362836</v>
      </c>
      <c r="F132">
        <f>F92*10000/F62</f>
        <v>-0.008290325307091256</v>
      </c>
      <c r="G132">
        <f>AVERAGE(C132:E132)</f>
        <v>0.0027940241024827193</v>
      </c>
      <c r="H132">
        <f>STDEV(C132:E132)</f>
        <v>0.009766596808751476</v>
      </c>
      <c r="I132">
        <f>(B132*B4+C132*C4+D132*D4+E132*E4+F132*F4)/SUM(B4:F4)</f>
        <v>-0.0007928694383069369</v>
      </c>
    </row>
    <row r="133" spans="1:9" ht="12.75">
      <c r="A133" t="s">
        <v>92</v>
      </c>
      <c r="B133">
        <f>B93*10000/B62</f>
        <v>0.09018271519628024</v>
      </c>
      <c r="C133">
        <f>C93*10000/C62</f>
        <v>0.08696440450554392</v>
      </c>
      <c r="D133">
        <f>D93*10000/D62</f>
        <v>0.09925917148759852</v>
      </c>
      <c r="E133">
        <f>E93*10000/E62</f>
        <v>0.0838201741470118</v>
      </c>
      <c r="F133">
        <f>F93*10000/F62</f>
        <v>0.049275849411980745</v>
      </c>
      <c r="G133">
        <f>AVERAGE(C133:E133)</f>
        <v>0.09001458338005142</v>
      </c>
      <c r="H133">
        <f>STDEV(C133:E133)</f>
        <v>0.008158943135941673</v>
      </c>
      <c r="I133">
        <f>(B133*B4+C133*C4+D133*D4+E133*E4+F133*F4)/SUM(B4:F4)</f>
        <v>0.08457741281655673</v>
      </c>
    </row>
    <row r="134" spans="1:9" ht="12.75">
      <c r="A134" t="s">
        <v>93</v>
      </c>
      <c r="B134">
        <f>B94*10000/B62</f>
        <v>-0.0343340277919875</v>
      </c>
      <c r="C134">
        <f>C94*10000/C62</f>
        <v>-0.01380991819072601</v>
      </c>
      <c r="D134">
        <f>D94*10000/D62</f>
        <v>0.004257194260116791</v>
      </c>
      <c r="E134">
        <f>E94*10000/E62</f>
        <v>0.025494974222908372</v>
      </c>
      <c r="F134">
        <f>F94*10000/F62</f>
        <v>-0.006696235730639101</v>
      </c>
      <c r="G134">
        <f>AVERAGE(C134:E134)</f>
        <v>0.005314083430766384</v>
      </c>
      <c r="H134">
        <f>STDEV(C134:E134)</f>
        <v>0.01967374908224461</v>
      </c>
      <c r="I134">
        <f>(B134*B4+C134*C4+D134*D4+E134*E4+F134*F4)/SUM(B4:F4)</f>
        <v>-0.002010909829992753</v>
      </c>
    </row>
    <row r="135" spans="1:9" ht="12.75">
      <c r="A135" t="s">
        <v>94</v>
      </c>
      <c r="B135">
        <f>B95*10000/B62</f>
        <v>-0.010177600931397178</v>
      </c>
      <c r="C135">
        <f>C95*10000/C62</f>
        <v>-0.0038459639243107716</v>
      </c>
      <c r="D135">
        <f>D95*10000/D62</f>
        <v>-0.0029461210306958624</v>
      </c>
      <c r="E135">
        <f>E95*10000/E62</f>
        <v>-0.009851401489403184</v>
      </c>
      <c r="F135">
        <f>F95*10000/F62</f>
        <v>0.004171436681142713</v>
      </c>
      <c r="G135">
        <f>AVERAGE(C135:E135)</f>
        <v>-0.005547828814803272</v>
      </c>
      <c r="H135">
        <f>STDEV(C135:E135)</f>
        <v>0.0037540621508533397</v>
      </c>
      <c r="I135">
        <f>(B135*B4+C135*C4+D135*D4+E135*E4+F135*F4)/SUM(B4:F4)</f>
        <v>-0.004911003329088379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2004-06-25T06:36:07Z</cp:lastPrinted>
  <dcterms:created xsi:type="dcterms:W3CDTF">2004-06-25T06:36:07Z</dcterms:created>
  <dcterms:modified xsi:type="dcterms:W3CDTF">2004-06-25T10:20:51Z</dcterms:modified>
  <cp:category/>
  <cp:version/>
  <cp:contentType/>
  <cp:contentStatus/>
</cp:coreProperties>
</file>