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<sst xmlns="http://schemas.openxmlformats.org/spreadsheetml/2006/main" count="202" uniqueCount="97">
  <si>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Mon 28/06/2004       13:59:47</t>
  </si>
  <si>
    <t>LISSNER</t>
  </si>
  <si>
    <t>HCMQAP268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</si>
  <si>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</si>
  <si>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</si>
  <si>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</si>
  <si>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</si>
  <si>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</si>
  <si>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</si>
  <si>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</si>
  <si>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</si>
  <si>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</si>
  <si>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</si>
  <si>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</si>
  <si>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</si>
  <si>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</si>
  <si>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</si>
  <si>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</si>
  <si>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</si>
  <si>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</si>
  <si>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</si>
  <si>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</si>
  <si>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</si>
  <si>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</si>
  <si>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</si>
  <si>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</si>
  <si>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</si>
  <si>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</si>
  <si>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</si>
  <si>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</si>
  <si>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</si>
  <si>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</si>
  <si>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</si>
  <si>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</si>
  <si>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</si>
  <si>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</si>
  <si>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</si>
  <si>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</si>
  <si>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</si>
  <si>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</si>
  <si>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</si>
  <si>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</si>
  <si>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</si>
  <si>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</si>
  <si>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</si>
  <si>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</si>
  <si>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</si>
  <si>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</si>
  <si>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</si>
  <si>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</si>
  <si>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ACCEPTED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</si>
  <si>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</si>
  <si>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</si>
  <si>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</si>
  <si>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</si>
  <si>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</si>
  <si>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ACCEPTED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</si>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</sst>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6643605"/>
        <c:axId val="59792446"/>
      </c:lineChart>
      <c:catAx>
        <c:axId val="66436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9792446"/>
        <c:crosses val="autoZero"/>
        <c:auto val="1"/>
        <c:lblOffset val="100"/>
        <c:noMultiLvlLbl val="0"/>
      </c:catAx>
      <c:valAx>
        <c:axId val="59792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664360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171450" y="684847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-0.002252</v>
      </c>
      <c r="C4" s="13">
        <v>-0.003752</v>
      </c>
      <c r="D4" s="13">
        <v>-0.003752</v>
      </c>
      <c r="E4" s="13">
        <v>-0.003753</v>
      </c>
      <c r="F4" s="24">
        <v>-0.002089</v>
      </c>
      <c r="G4" s="34">
        <v>-0.011696</v>
      </c>
    </row>
    <row r="5" spans="1:7" ht="12.75" thickBot="1">
      <c r="A5" s="44" t="s">
        <v>13</v>
      </c>
      <c r="B5" s="45">
        <v>12.023774</v>
      </c>
      <c r="C5" s="46">
        <v>6.076303</v>
      </c>
      <c r="D5" s="46">
        <v>-1.269715</v>
      </c>
      <c r="E5" s="46">
        <v>-6.186029</v>
      </c>
      <c r="F5" s="47">
        <v>-10.488493</v>
      </c>
      <c r="G5" s="48">
        <v>1.125902</v>
      </c>
    </row>
    <row r="6" spans="1:7" ht="12.75" thickTop="1">
      <c r="A6" s="6" t="s">
        <v>14</v>
      </c>
      <c r="B6" s="39">
        <v>91.6901</v>
      </c>
      <c r="C6" s="40">
        <v>39.66203</v>
      </c>
      <c r="D6" s="40">
        <v>-148.567</v>
      </c>
      <c r="E6" s="40">
        <v>18.75752</v>
      </c>
      <c r="F6" s="41">
        <v>63.10009</v>
      </c>
      <c r="G6" s="42">
        <v>0.001350133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0.4174086</v>
      </c>
      <c r="C8" s="14">
        <v>1.422328</v>
      </c>
      <c r="D8" s="14">
        <v>1.677871</v>
      </c>
      <c r="E8" s="14">
        <v>0.9043851</v>
      </c>
      <c r="F8" s="25">
        <v>-3.054247</v>
      </c>
      <c r="G8" s="35">
        <v>0.6146376</v>
      </c>
    </row>
    <row r="9" spans="1:7" ht="12">
      <c r="A9" s="20" t="s">
        <v>17</v>
      </c>
      <c r="B9" s="29">
        <v>0.2900063</v>
      </c>
      <c r="C9" s="14">
        <v>-0.1936469</v>
      </c>
      <c r="D9" s="14">
        <v>-0.09260083</v>
      </c>
      <c r="E9" s="14">
        <v>0.6217243</v>
      </c>
      <c r="F9" s="25">
        <v>-0.3372997</v>
      </c>
      <c r="G9" s="35">
        <v>0.07742876</v>
      </c>
    </row>
    <row r="10" spans="1:7" ht="12">
      <c r="A10" s="20" t="s">
        <v>18</v>
      </c>
      <c r="B10" s="29">
        <v>1.568077</v>
      </c>
      <c r="C10" s="14">
        <v>-0.2812478</v>
      </c>
      <c r="D10" s="14">
        <v>0.1695936</v>
      </c>
      <c r="E10" s="14">
        <v>0.3816926</v>
      </c>
      <c r="F10" s="25">
        <v>0.4064106</v>
      </c>
      <c r="G10" s="35">
        <v>0.3457641</v>
      </c>
    </row>
    <row r="11" spans="1:7" ht="12">
      <c r="A11" s="21" t="s">
        <v>19</v>
      </c>
      <c r="B11" s="31">
        <v>3.529796</v>
      </c>
      <c r="C11" s="16">
        <v>2.550687</v>
      </c>
      <c r="D11" s="16">
        <v>1.899875</v>
      </c>
      <c r="E11" s="16">
        <v>1.221437</v>
      </c>
      <c r="F11" s="27">
        <v>14.34424</v>
      </c>
      <c r="G11" s="37">
        <v>3.794957</v>
      </c>
    </row>
    <row r="12" spans="1:7" ht="12">
      <c r="A12" s="20" t="s">
        <v>20</v>
      </c>
      <c r="B12" s="29">
        <v>-0.1504275</v>
      </c>
      <c r="C12" s="14">
        <v>-0.2076133</v>
      </c>
      <c r="D12" s="14">
        <v>0.3384868</v>
      </c>
      <c r="E12" s="14">
        <v>0.202408</v>
      </c>
      <c r="F12" s="25">
        <v>-0.2859832</v>
      </c>
      <c r="G12" s="35">
        <v>0.02016982</v>
      </c>
    </row>
    <row r="13" spans="1:7" ht="12">
      <c r="A13" s="20" t="s">
        <v>21</v>
      </c>
      <c r="B13" s="29">
        <v>-0.1484487</v>
      </c>
      <c r="C13" s="14">
        <v>0.1914316</v>
      </c>
      <c r="D13" s="14">
        <v>0.09626086</v>
      </c>
      <c r="E13" s="14">
        <v>0.2832724</v>
      </c>
      <c r="F13" s="25">
        <v>-0.03719562</v>
      </c>
      <c r="G13" s="35">
        <v>0.1109528</v>
      </c>
    </row>
    <row r="14" spans="1:7" ht="12">
      <c r="A14" s="20" t="s">
        <v>22</v>
      </c>
      <c r="B14" s="29">
        <v>0.1078786</v>
      </c>
      <c r="C14" s="14">
        <v>-0.02570476</v>
      </c>
      <c r="D14" s="14">
        <v>0.05337859</v>
      </c>
      <c r="E14" s="14">
        <v>0.009279311</v>
      </c>
      <c r="F14" s="25">
        <v>-0.01724036</v>
      </c>
      <c r="G14" s="35">
        <v>0.02215451</v>
      </c>
    </row>
    <row r="15" spans="1:7" ht="12">
      <c r="A15" s="21" t="s">
        <v>23</v>
      </c>
      <c r="B15" s="31">
        <v>-0.3547168</v>
      </c>
      <c r="C15" s="16">
        <v>-0.1636568</v>
      </c>
      <c r="D15" s="16">
        <v>-0.1071896</v>
      </c>
      <c r="E15" s="16">
        <v>-0.2211878</v>
      </c>
      <c r="F15" s="27">
        <v>-0.3414831</v>
      </c>
      <c r="G15" s="37">
        <v>-0.2153098</v>
      </c>
    </row>
    <row r="16" spans="1:7" ht="12">
      <c r="A16" s="20" t="s">
        <v>24</v>
      </c>
      <c r="B16" s="29">
        <v>-0.02046069</v>
      </c>
      <c r="C16" s="14">
        <v>-0.03557713</v>
      </c>
      <c r="D16" s="14">
        <v>-0.04651215</v>
      </c>
      <c r="E16" s="14">
        <v>-0.01350273</v>
      </c>
      <c r="F16" s="25">
        <v>-0.04511253</v>
      </c>
      <c r="G16" s="35">
        <v>-0.03199114</v>
      </c>
    </row>
    <row r="17" spans="1:7" ht="12">
      <c r="A17" s="20" t="s">
        <v>25</v>
      </c>
      <c r="B17" s="29">
        <v>-0.03380124</v>
      </c>
      <c r="C17" s="14">
        <v>-0.02708272</v>
      </c>
      <c r="D17" s="14">
        <v>-0.0213015</v>
      </c>
      <c r="E17" s="14">
        <v>-0.02705058</v>
      </c>
      <c r="F17" s="25">
        <v>-0.03801158</v>
      </c>
      <c r="G17" s="35">
        <v>-0.0281181</v>
      </c>
    </row>
    <row r="18" spans="1:7" ht="12">
      <c r="A18" s="20" t="s">
        <v>26</v>
      </c>
      <c r="B18" s="29">
        <v>-0.01223198</v>
      </c>
      <c r="C18" s="14">
        <v>0.03344287</v>
      </c>
      <c r="D18" s="14">
        <v>0.06812668</v>
      </c>
      <c r="E18" s="14">
        <v>0.03514563</v>
      </c>
      <c r="F18" s="25">
        <v>0.007879304</v>
      </c>
      <c r="G18" s="35">
        <v>0.0321785</v>
      </c>
    </row>
    <row r="19" spans="1:7" ht="12">
      <c r="A19" s="21" t="s">
        <v>27</v>
      </c>
      <c r="B19" s="31">
        <v>-0.2080704</v>
      </c>
      <c r="C19" s="16">
        <v>-0.1974661</v>
      </c>
      <c r="D19" s="16">
        <v>-0.1800824</v>
      </c>
      <c r="E19" s="16">
        <v>-0.1768566</v>
      </c>
      <c r="F19" s="27">
        <v>-0.1442757</v>
      </c>
      <c r="G19" s="37">
        <v>-0.1827334</v>
      </c>
    </row>
    <row r="20" spans="1:7" ht="12.75" thickBot="1">
      <c r="A20" s="44" t="s">
        <v>28</v>
      </c>
      <c r="B20" s="45">
        <v>-0.00486435</v>
      </c>
      <c r="C20" s="46">
        <v>-0.002374571</v>
      </c>
      <c r="D20" s="46">
        <v>-0.0120095</v>
      </c>
      <c r="E20" s="46">
        <v>-0.007669348</v>
      </c>
      <c r="F20" s="47">
        <v>-0.002832165</v>
      </c>
      <c r="G20" s="48">
        <v>-0.006387014</v>
      </c>
    </row>
    <row r="21" spans="1:7" ht="12.75" thickTop="1">
      <c r="A21" s="6" t="s">
        <v>29</v>
      </c>
      <c r="B21" s="39">
        <v>-187.4316</v>
      </c>
      <c r="C21" s="40">
        <v>79.2846</v>
      </c>
      <c r="D21" s="40">
        <v>74.40537</v>
      </c>
      <c r="E21" s="40">
        <v>-27.46288</v>
      </c>
      <c r="F21" s="41">
        <v>-24.6819</v>
      </c>
      <c r="G21" s="43">
        <v>0.001901769</v>
      </c>
    </row>
    <row r="22" spans="1:7" ht="12">
      <c r="A22" s="20" t="s">
        <v>30</v>
      </c>
      <c r="B22" s="29">
        <v>240.5219</v>
      </c>
      <c r="C22" s="14">
        <v>121.532</v>
      </c>
      <c r="D22" s="14">
        <v>-25.39436</v>
      </c>
      <c r="E22" s="14">
        <v>-123.7269</v>
      </c>
      <c r="F22" s="25">
        <v>-209.8006</v>
      </c>
      <c r="G22" s="36">
        <v>0</v>
      </c>
    </row>
    <row r="23" spans="1:7" ht="12">
      <c r="A23" s="20" t="s">
        <v>31</v>
      </c>
      <c r="B23" s="29">
        <v>0.1152063</v>
      </c>
      <c r="C23" s="14">
        <v>-0.2415416</v>
      </c>
      <c r="D23" s="14">
        <v>1.604717</v>
      </c>
      <c r="E23" s="14">
        <v>-0.8015459</v>
      </c>
      <c r="F23" s="25">
        <v>9.772942</v>
      </c>
      <c r="G23" s="35">
        <v>1.460429</v>
      </c>
    </row>
    <row r="24" spans="1:7" ht="12">
      <c r="A24" s="20" t="s">
        <v>32</v>
      </c>
      <c r="B24" s="29">
        <v>0.8071933</v>
      </c>
      <c r="C24" s="14">
        <v>-1.436013</v>
      </c>
      <c r="D24" s="14">
        <v>-0.6042101</v>
      </c>
      <c r="E24" s="14">
        <v>-3.179453</v>
      </c>
      <c r="F24" s="25">
        <v>-2.078019</v>
      </c>
      <c r="G24" s="35">
        <v>-1.417542</v>
      </c>
    </row>
    <row r="25" spans="1:7" ht="12">
      <c r="A25" s="20" t="s">
        <v>33</v>
      </c>
      <c r="B25" s="29">
        <v>-0.4025751</v>
      </c>
      <c r="C25" s="14">
        <v>-0.01521675</v>
      </c>
      <c r="D25" s="14">
        <v>0.9202883</v>
      </c>
      <c r="E25" s="14">
        <v>-0.2147183</v>
      </c>
      <c r="F25" s="25">
        <v>-1.302225</v>
      </c>
      <c r="G25" s="35">
        <v>-0.06643735</v>
      </c>
    </row>
    <row r="26" spans="1:7" ht="12">
      <c r="A26" s="21" t="s">
        <v>34</v>
      </c>
      <c r="B26" s="31">
        <v>0.7615227</v>
      </c>
      <c r="C26" s="16">
        <v>0.9733388</v>
      </c>
      <c r="D26" s="16">
        <v>0.944157</v>
      </c>
      <c r="E26" s="16">
        <v>1.473738</v>
      </c>
      <c r="F26" s="27">
        <v>1.127841</v>
      </c>
      <c r="G26" s="37">
        <v>1.076847</v>
      </c>
    </row>
    <row r="27" spans="1:7" ht="12">
      <c r="A27" s="20" t="s">
        <v>35</v>
      </c>
      <c r="B27" s="29">
        <v>-0.3366154</v>
      </c>
      <c r="C27" s="14">
        <v>0.1024766</v>
      </c>
      <c r="D27" s="14">
        <v>-0.1520743</v>
      </c>
      <c r="E27" s="14">
        <v>0.08508027</v>
      </c>
      <c r="F27" s="25">
        <v>-0.0883215</v>
      </c>
      <c r="G27" s="35">
        <v>-0.05188043</v>
      </c>
    </row>
    <row r="28" spans="1:7" ht="12">
      <c r="A28" s="20" t="s">
        <v>36</v>
      </c>
      <c r="B28" s="29">
        <v>0.2102467</v>
      </c>
      <c r="C28" s="14">
        <v>0.05539685</v>
      </c>
      <c r="D28" s="14">
        <v>0.4127911</v>
      </c>
      <c r="E28" s="14">
        <v>0.204695</v>
      </c>
      <c r="F28" s="25">
        <v>-0.0831744</v>
      </c>
      <c r="G28" s="35">
        <v>0.1810912</v>
      </c>
    </row>
    <row r="29" spans="1:7" ht="12">
      <c r="A29" s="20" t="s">
        <v>37</v>
      </c>
      <c r="B29" s="29">
        <v>-0.002395157</v>
      </c>
      <c r="C29" s="14">
        <v>-0.1206462</v>
      </c>
      <c r="D29" s="14">
        <v>0.01767952</v>
      </c>
      <c r="E29" s="14">
        <v>-0.0561624</v>
      </c>
      <c r="F29" s="25">
        <v>-0.1323944</v>
      </c>
      <c r="G29" s="35">
        <v>-0.05635817</v>
      </c>
    </row>
    <row r="30" spans="1:7" ht="12">
      <c r="A30" s="21" t="s">
        <v>38</v>
      </c>
      <c r="B30" s="31">
        <v>-0.04668794</v>
      </c>
      <c r="C30" s="16">
        <v>0.003704029</v>
      </c>
      <c r="D30" s="16">
        <v>0.06126711</v>
      </c>
      <c r="E30" s="16">
        <v>-0.05112428</v>
      </c>
      <c r="F30" s="27">
        <v>0.2626397</v>
      </c>
      <c r="G30" s="37">
        <v>0.03175827</v>
      </c>
    </row>
    <row r="31" spans="1:7" ht="12">
      <c r="A31" s="20" t="s">
        <v>39</v>
      </c>
      <c r="B31" s="29">
        <v>-0.06334084</v>
      </c>
      <c r="C31" s="14">
        <v>-0.01410722</v>
      </c>
      <c r="D31" s="14">
        <v>-0.006093477</v>
      </c>
      <c r="E31" s="14">
        <v>0.02746764</v>
      </c>
      <c r="F31" s="25">
        <v>-0.001268272</v>
      </c>
      <c r="G31" s="35">
        <v>-0.007564589</v>
      </c>
    </row>
    <row r="32" spans="1:7" ht="12">
      <c r="A32" s="20" t="s">
        <v>40</v>
      </c>
      <c r="B32" s="29">
        <v>0.04335009</v>
      </c>
      <c r="C32" s="14">
        <v>0.03714885</v>
      </c>
      <c r="D32" s="14">
        <v>0.06428489</v>
      </c>
      <c r="E32" s="14">
        <v>0.06079382</v>
      </c>
      <c r="F32" s="25">
        <v>0.02123608</v>
      </c>
      <c r="G32" s="35">
        <v>0.04812977</v>
      </c>
    </row>
    <row r="33" spans="1:7" ht="12">
      <c r="A33" s="20" t="s">
        <v>41</v>
      </c>
      <c r="B33" s="29">
        <v>0.1368793</v>
      </c>
      <c r="C33" s="14">
        <v>0.06712674</v>
      </c>
      <c r="D33" s="14">
        <v>0.06595327</v>
      </c>
      <c r="E33" s="14">
        <v>0.07618483</v>
      </c>
      <c r="F33" s="25">
        <v>0.03614362</v>
      </c>
      <c r="G33" s="35">
        <v>0.07494446</v>
      </c>
    </row>
    <row r="34" spans="1:7" ht="12">
      <c r="A34" s="21" t="s">
        <v>42</v>
      </c>
      <c r="B34" s="31">
        <v>-0.04328741</v>
      </c>
      <c r="C34" s="16">
        <v>-0.01962502</v>
      </c>
      <c r="D34" s="16">
        <v>-0.00387223</v>
      </c>
      <c r="E34" s="16">
        <v>0.008787687</v>
      </c>
      <c r="F34" s="27">
        <v>-0.008665576</v>
      </c>
      <c r="G34" s="37">
        <v>-0.01094955</v>
      </c>
    </row>
    <row r="35" spans="1:7" ht="12.75" thickBot="1">
      <c r="A35" s="22" t="s">
        <v>43</v>
      </c>
      <c r="B35" s="32">
        <v>-0.009477921</v>
      </c>
      <c r="C35" s="17">
        <v>-0.002836187</v>
      </c>
      <c r="D35" s="17">
        <v>0.01096289</v>
      </c>
      <c r="E35" s="17">
        <v>0.004041083</v>
      </c>
      <c r="F35" s="28">
        <v>0.005289099</v>
      </c>
      <c r="G35" s="38">
        <v>0.002267237</v>
      </c>
    </row>
    <row r="36" spans="1:7" ht="12">
      <c r="A36" s="4" t="s">
        <v>44</v>
      </c>
      <c r="B36" s="3">
        <v>24.01428</v>
      </c>
      <c r="C36" s="3">
        <v>24.02039</v>
      </c>
      <c r="D36" s="3">
        <v>24.03565</v>
      </c>
      <c r="E36" s="3">
        <v>24.04175</v>
      </c>
      <c r="F36" s="3">
        <v>24.05701</v>
      </c>
      <c r="G36" s="3"/>
    </row>
    <row r="37" spans="1:6" ht="12">
      <c r="A37" s="4" t="s">
        <v>45</v>
      </c>
      <c r="B37" s="2">
        <v>0.2934774</v>
      </c>
      <c r="C37" s="2">
        <v>0.2680461</v>
      </c>
      <c r="D37" s="2">
        <v>0.2568563</v>
      </c>
      <c r="E37" s="2">
        <v>0.2502441</v>
      </c>
      <c r="F37" s="2">
        <v>0.2456665</v>
      </c>
    </row>
    <row r="38" spans="1:7" ht="12">
      <c r="A38" s="4" t="s">
        <v>52</v>
      </c>
      <c r="B38" s="2">
        <v>-0.0001481236</v>
      </c>
      <c r="C38" s="2">
        <v>-6.90533E-05</v>
      </c>
      <c r="D38" s="2">
        <v>0.0002528834</v>
      </c>
      <c r="E38" s="2">
        <v>-3.246045E-05</v>
      </c>
      <c r="F38" s="2">
        <v>-0.0001081029</v>
      </c>
      <c r="G38" s="2">
        <v>0.000353302</v>
      </c>
    </row>
    <row r="39" spans="1:7" ht="12.75" thickBot="1">
      <c r="A39" s="4" t="s">
        <v>53</v>
      </c>
      <c r="B39" s="2">
        <v>0.0003221964</v>
      </c>
      <c r="C39" s="2">
        <v>-0.0001339446</v>
      </c>
      <c r="D39" s="2">
        <v>-0.000125847</v>
      </c>
      <c r="E39" s="2">
        <v>4.628526E-05</v>
      </c>
      <c r="F39" s="2">
        <v>3.969123E-05</v>
      </c>
      <c r="G39" s="2">
        <v>0.0008528868</v>
      </c>
    </row>
    <row r="40" spans="2:5" ht="12.75" thickBot="1">
      <c r="B40" s="7" t="s">
        <v>46</v>
      </c>
      <c r="C40" s="8">
        <v>-0.003752</v>
      </c>
      <c r="D40" s="18" t="s">
        <v>47</v>
      </c>
      <c r="E40" s="9">
        <v>3.117324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12.502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0.002252</v>
      </c>
      <c r="C4">
        <v>0.003752</v>
      </c>
      <c r="D4">
        <v>0.003752</v>
      </c>
      <c r="E4">
        <v>0.003753</v>
      </c>
      <c r="F4">
        <v>0.002089</v>
      </c>
      <c r="G4">
        <v>0.011696</v>
      </c>
    </row>
    <row r="5" spans="1:7" ht="12.75">
      <c r="A5" t="s">
        <v>13</v>
      </c>
      <c r="B5">
        <v>12.023774</v>
      </c>
      <c r="C5">
        <v>6.076303</v>
      </c>
      <c r="D5">
        <v>-1.269715</v>
      </c>
      <c r="E5">
        <v>-6.186029</v>
      </c>
      <c r="F5">
        <v>-10.488493</v>
      </c>
      <c r="G5">
        <v>1.125902</v>
      </c>
    </row>
    <row r="6" spans="1:7" ht="12.75">
      <c r="A6" t="s">
        <v>14</v>
      </c>
      <c r="B6" s="49">
        <v>91.6901</v>
      </c>
      <c r="C6" s="49">
        <v>39.66203</v>
      </c>
      <c r="D6" s="49">
        <v>-148.567</v>
      </c>
      <c r="E6" s="49">
        <v>18.75752</v>
      </c>
      <c r="F6" s="49">
        <v>63.10009</v>
      </c>
      <c r="G6" s="49">
        <v>0.001350133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0.4174086</v>
      </c>
      <c r="C8" s="49">
        <v>1.422328</v>
      </c>
      <c r="D8" s="49">
        <v>1.677871</v>
      </c>
      <c r="E8" s="49">
        <v>0.9043851</v>
      </c>
      <c r="F8" s="49">
        <v>-3.054247</v>
      </c>
      <c r="G8" s="49">
        <v>0.6146376</v>
      </c>
    </row>
    <row r="9" spans="1:7" ht="12.75">
      <c r="A9" t="s">
        <v>17</v>
      </c>
      <c r="B9" s="49">
        <v>0.2900063</v>
      </c>
      <c r="C9" s="49">
        <v>-0.1936469</v>
      </c>
      <c r="D9" s="49">
        <v>-0.09260083</v>
      </c>
      <c r="E9" s="49">
        <v>0.6217243</v>
      </c>
      <c r="F9" s="49">
        <v>-0.3372997</v>
      </c>
      <c r="G9" s="49">
        <v>0.07742876</v>
      </c>
    </row>
    <row r="10" spans="1:7" ht="12.75">
      <c r="A10" t="s">
        <v>18</v>
      </c>
      <c r="B10" s="49">
        <v>1.568077</v>
      </c>
      <c r="C10" s="49">
        <v>-0.2812478</v>
      </c>
      <c r="D10" s="49">
        <v>0.1695936</v>
      </c>
      <c r="E10" s="49">
        <v>0.3816926</v>
      </c>
      <c r="F10" s="49">
        <v>0.4064106</v>
      </c>
      <c r="G10" s="49">
        <v>0.3457641</v>
      </c>
    </row>
    <row r="11" spans="1:7" ht="12.75">
      <c r="A11" t="s">
        <v>19</v>
      </c>
      <c r="B11" s="49">
        <v>3.529796</v>
      </c>
      <c r="C11" s="49">
        <v>2.550687</v>
      </c>
      <c r="D11" s="49">
        <v>1.899875</v>
      </c>
      <c r="E11" s="49">
        <v>1.221437</v>
      </c>
      <c r="F11" s="49">
        <v>14.34424</v>
      </c>
      <c r="G11" s="49">
        <v>3.794957</v>
      </c>
    </row>
    <row r="12" spans="1:7" ht="12.75">
      <c r="A12" t="s">
        <v>20</v>
      </c>
      <c r="B12" s="49">
        <v>-0.1504275</v>
      </c>
      <c r="C12" s="49">
        <v>-0.2076133</v>
      </c>
      <c r="D12" s="49">
        <v>0.3384868</v>
      </c>
      <c r="E12" s="49">
        <v>0.202408</v>
      </c>
      <c r="F12" s="49">
        <v>-0.2859832</v>
      </c>
      <c r="G12" s="49">
        <v>0.02016982</v>
      </c>
    </row>
    <row r="13" spans="1:7" ht="12.75">
      <c r="A13" t="s">
        <v>21</v>
      </c>
      <c r="B13" s="49">
        <v>-0.1484487</v>
      </c>
      <c r="C13" s="49">
        <v>0.1914316</v>
      </c>
      <c r="D13" s="49">
        <v>0.09626086</v>
      </c>
      <c r="E13" s="49">
        <v>0.2832724</v>
      </c>
      <c r="F13" s="49">
        <v>-0.03719562</v>
      </c>
      <c r="G13" s="49">
        <v>0.1109528</v>
      </c>
    </row>
    <row r="14" spans="1:7" ht="12.75">
      <c r="A14" t="s">
        <v>22</v>
      </c>
      <c r="B14" s="49">
        <v>0.1078786</v>
      </c>
      <c r="C14" s="49">
        <v>-0.02570476</v>
      </c>
      <c r="D14" s="49">
        <v>0.05337859</v>
      </c>
      <c r="E14" s="49">
        <v>0.009279311</v>
      </c>
      <c r="F14" s="49">
        <v>-0.01724036</v>
      </c>
      <c r="G14" s="49">
        <v>0.02215451</v>
      </c>
    </row>
    <row r="15" spans="1:7" ht="12.75">
      <c r="A15" t="s">
        <v>23</v>
      </c>
      <c r="B15" s="49">
        <v>-0.3547168</v>
      </c>
      <c r="C15" s="49">
        <v>-0.1636568</v>
      </c>
      <c r="D15" s="49">
        <v>-0.1071896</v>
      </c>
      <c r="E15" s="49">
        <v>-0.2211878</v>
      </c>
      <c r="F15" s="49">
        <v>-0.3414831</v>
      </c>
      <c r="G15" s="49">
        <v>-0.2153098</v>
      </c>
    </row>
    <row r="16" spans="1:7" ht="12.75">
      <c r="A16" t="s">
        <v>24</v>
      </c>
      <c r="B16" s="49">
        <v>-0.02046069</v>
      </c>
      <c r="C16" s="49">
        <v>-0.03557713</v>
      </c>
      <c r="D16" s="49">
        <v>-0.04651215</v>
      </c>
      <c r="E16" s="49">
        <v>-0.01350273</v>
      </c>
      <c r="F16" s="49">
        <v>-0.04511253</v>
      </c>
      <c r="G16" s="49">
        <v>-0.03199114</v>
      </c>
    </row>
    <row r="17" spans="1:7" ht="12.75">
      <c r="A17" t="s">
        <v>25</v>
      </c>
      <c r="B17" s="49">
        <v>-0.03380124</v>
      </c>
      <c r="C17" s="49">
        <v>-0.02708272</v>
      </c>
      <c r="D17" s="49">
        <v>-0.0213015</v>
      </c>
      <c r="E17" s="49">
        <v>-0.02705058</v>
      </c>
      <c r="F17" s="49">
        <v>-0.03801158</v>
      </c>
      <c r="G17" s="49">
        <v>-0.0281181</v>
      </c>
    </row>
    <row r="18" spans="1:7" ht="12.75">
      <c r="A18" t="s">
        <v>26</v>
      </c>
      <c r="B18" s="49">
        <v>-0.01223198</v>
      </c>
      <c r="C18" s="49">
        <v>0.03344287</v>
      </c>
      <c r="D18" s="49">
        <v>0.06812668</v>
      </c>
      <c r="E18" s="49">
        <v>0.03514563</v>
      </c>
      <c r="F18" s="49">
        <v>0.007879304</v>
      </c>
      <c r="G18" s="49">
        <v>0.0321785</v>
      </c>
    </row>
    <row r="19" spans="1:7" ht="12.75">
      <c r="A19" t="s">
        <v>27</v>
      </c>
      <c r="B19" s="49">
        <v>-0.2080704</v>
      </c>
      <c r="C19" s="49">
        <v>-0.1974661</v>
      </c>
      <c r="D19" s="49">
        <v>-0.1800824</v>
      </c>
      <c r="E19" s="49">
        <v>-0.1768566</v>
      </c>
      <c r="F19" s="49">
        <v>-0.1442757</v>
      </c>
      <c r="G19" s="49">
        <v>-0.1827334</v>
      </c>
    </row>
    <row r="20" spans="1:7" ht="12.75">
      <c r="A20" t="s">
        <v>28</v>
      </c>
      <c r="B20" s="49">
        <v>-0.00486435</v>
      </c>
      <c r="C20" s="49">
        <v>-0.002374571</v>
      </c>
      <c r="D20" s="49">
        <v>-0.0120095</v>
      </c>
      <c r="E20" s="49">
        <v>-0.007669348</v>
      </c>
      <c r="F20" s="49">
        <v>-0.002832165</v>
      </c>
      <c r="G20" s="49">
        <v>-0.006387014</v>
      </c>
    </row>
    <row r="21" spans="1:7" ht="12.75">
      <c r="A21" t="s">
        <v>29</v>
      </c>
      <c r="B21" s="49">
        <v>-187.4316</v>
      </c>
      <c r="C21" s="49">
        <v>79.2846</v>
      </c>
      <c r="D21" s="49">
        <v>74.40537</v>
      </c>
      <c r="E21" s="49">
        <v>-27.46288</v>
      </c>
      <c r="F21" s="49">
        <v>-24.6819</v>
      </c>
      <c r="G21" s="49">
        <v>0.001901769</v>
      </c>
    </row>
    <row r="22" spans="1:7" ht="12.75">
      <c r="A22" t="s">
        <v>30</v>
      </c>
      <c r="B22" s="49">
        <v>240.5219</v>
      </c>
      <c r="C22" s="49">
        <v>121.532</v>
      </c>
      <c r="D22" s="49">
        <v>-25.39436</v>
      </c>
      <c r="E22" s="49">
        <v>-123.7269</v>
      </c>
      <c r="F22" s="49">
        <v>-209.8006</v>
      </c>
      <c r="G22" s="49">
        <v>0</v>
      </c>
    </row>
    <row r="23" spans="1:7" ht="12.75">
      <c r="A23" t="s">
        <v>31</v>
      </c>
      <c r="B23" s="49">
        <v>0.1152063</v>
      </c>
      <c r="C23" s="49">
        <v>-0.2415416</v>
      </c>
      <c r="D23" s="49">
        <v>1.604717</v>
      </c>
      <c r="E23" s="49">
        <v>-0.8015459</v>
      </c>
      <c r="F23" s="49">
        <v>9.772942</v>
      </c>
      <c r="G23" s="49">
        <v>1.460429</v>
      </c>
    </row>
    <row r="24" spans="1:7" ht="12.75">
      <c r="A24" t="s">
        <v>32</v>
      </c>
      <c r="B24" s="49">
        <v>0.8071933</v>
      </c>
      <c r="C24" s="49">
        <v>-1.436013</v>
      </c>
      <c r="D24" s="49">
        <v>-0.6042101</v>
      </c>
      <c r="E24" s="49">
        <v>-3.179453</v>
      </c>
      <c r="F24" s="49">
        <v>-2.078019</v>
      </c>
      <c r="G24" s="49">
        <v>-1.417542</v>
      </c>
    </row>
    <row r="25" spans="1:7" ht="12.75">
      <c r="A25" t="s">
        <v>33</v>
      </c>
      <c r="B25" s="49">
        <v>-0.4025751</v>
      </c>
      <c r="C25" s="49">
        <v>-0.01521675</v>
      </c>
      <c r="D25" s="49">
        <v>0.9202883</v>
      </c>
      <c r="E25" s="49">
        <v>-0.2147183</v>
      </c>
      <c r="F25" s="49">
        <v>-1.302225</v>
      </c>
      <c r="G25" s="49">
        <v>-0.06643735</v>
      </c>
    </row>
    <row r="26" spans="1:7" ht="12.75">
      <c r="A26" t="s">
        <v>34</v>
      </c>
      <c r="B26" s="49">
        <v>0.7615227</v>
      </c>
      <c r="C26" s="49">
        <v>0.9733388</v>
      </c>
      <c r="D26" s="49">
        <v>0.944157</v>
      </c>
      <c r="E26" s="49">
        <v>1.473738</v>
      </c>
      <c r="F26" s="49">
        <v>1.127841</v>
      </c>
      <c r="G26" s="49">
        <v>1.076847</v>
      </c>
    </row>
    <row r="27" spans="1:7" ht="12.75">
      <c r="A27" t="s">
        <v>35</v>
      </c>
      <c r="B27" s="49">
        <v>-0.3366154</v>
      </c>
      <c r="C27" s="49">
        <v>0.1024766</v>
      </c>
      <c r="D27" s="49">
        <v>-0.1520743</v>
      </c>
      <c r="E27" s="49">
        <v>0.08508027</v>
      </c>
      <c r="F27" s="49">
        <v>-0.0883215</v>
      </c>
      <c r="G27" s="49">
        <v>-0.05188043</v>
      </c>
    </row>
    <row r="28" spans="1:7" ht="12.75">
      <c r="A28" t="s">
        <v>36</v>
      </c>
      <c r="B28" s="49">
        <v>0.2102467</v>
      </c>
      <c r="C28" s="49">
        <v>0.05539685</v>
      </c>
      <c r="D28" s="49">
        <v>0.4127911</v>
      </c>
      <c r="E28" s="49">
        <v>0.204695</v>
      </c>
      <c r="F28" s="49">
        <v>-0.0831744</v>
      </c>
      <c r="G28" s="49">
        <v>0.1810912</v>
      </c>
    </row>
    <row r="29" spans="1:7" ht="12.75">
      <c r="A29" t="s">
        <v>37</v>
      </c>
      <c r="B29" s="49">
        <v>-0.002395157</v>
      </c>
      <c r="C29" s="49">
        <v>-0.1206462</v>
      </c>
      <c r="D29" s="49">
        <v>0.01767952</v>
      </c>
      <c r="E29" s="49">
        <v>-0.0561624</v>
      </c>
      <c r="F29" s="49">
        <v>-0.1323944</v>
      </c>
      <c r="G29" s="49">
        <v>-0.05635817</v>
      </c>
    </row>
    <row r="30" spans="1:7" ht="12.75">
      <c r="A30" t="s">
        <v>38</v>
      </c>
      <c r="B30" s="49">
        <v>-0.04668794</v>
      </c>
      <c r="C30" s="49">
        <v>0.003704029</v>
      </c>
      <c r="D30" s="49">
        <v>0.06126711</v>
      </c>
      <c r="E30" s="49">
        <v>-0.05112428</v>
      </c>
      <c r="F30" s="49">
        <v>0.2626397</v>
      </c>
      <c r="G30" s="49">
        <v>0.03175827</v>
      </c>
    </row>
    <row r="31" spans="1:7" ht="12.75">
      <c r="A31" t="s">
        <v>39</v>
      </c>
      <c r="B31" s="49">
        <v>-0.06334084</v>
      </c>
      <c r="C31" s="49">
        <v>-0.01410722</v>
      </c>
      <c r="D31" s="49">
        <v>-0.006093477</v>
      </c>
      <c r="E31" s="49">
        <v>0.02746764</v>
      </c>
      <c r="F31" s="49">
        <v>-0.001268272</v>
      </c>
      <c r="G31" s="49">
        <v>-0.007564589</v>
      </c>
    </row>
    <row r="32" spans="1:7" ht="12.75">
      <c r="A32" t="s">
        <v>40</v>
      </c>
      <c r="B32" s="49">
        <v>0.04335009</v>
      </c>
      <c r="C32" s="49">
        <v>0.03714885</v>
      </c>
      <c r="D32" s="49">
        <v>0.06428489</v>
      </c>
      <c r="E32" s="49">
        <v>0.06079382</v>
      </c>
      <c r="F32" s="49">
        <v>0.02123608</v>
      </c>
      <c r="G32" s="49">
        <v>0.04812977</v>
      </c>
    </row>
    <row r="33" spans="1:7" ht="12.75">
      <c r="A33" t="s">
        <v>41</v>
      </c>
      <c r="B33" s="49">
        <v>0.1368793</v>
      </c>
      <c r="C33" s="49">
        <v>0.06712674</v>
      </c>
      <c r="D33" s="49">
        <v>0.06595327</v>
      </c>
      <c r="E33" s="49">
        <v>0.07618483</v>
      </c>
      <c r="F33" s="49">
        <v>0.03614362</v>
      </c>
      <c r="G33" s="49">
        <v>0.07494446</v>
      </c>
    </row>
    <row r="34" spans="1:7" ht="12.75">
      <c r="A34" t="s">
        <v>42</v>
      </c>
      <c r="B34" s="49">
        <v>-0.04328741</v>
      </c>
      <c r="C34" s="49">
        <v>-0.01962502</v>
      </c>
      <c r="D34" s="49">
        <v>-0.00387223</v>
      </c>
      <c r="E34" s="49">
        <v>0.008787687</v>
      </c>
      <c r="F34" s="49">
        <v>-0.008665576</v>
      </c>
      <c r="G34" s="49">
        <v>-0.01094955</v>
      </c>
    </row>
    <row r="35" spans="1:7" ht="12.75">
      <c r="A35" t="s">
        <v>43</v>
      </c>
      <c r="B35" s="49">
        <v>-0.009477921</v>
      </c>
      <c r="C35" s="49">
        <v>-0.002836187</v>
      </c>
      <c r="D35" s="49">
        <v>0.01096289</v>
      </c>
      <c r="E35" s="49">
        <v>0.004041083</v>
      </c>
      <c r="F35" s="49">
        <v>0.005289099</v>
      </c>
      <c r="G35" s="49">
        <v>0.002267237</v>
      </c>
    </row>
    <row r="36" spans="1:6" ht="12.75">
      <c r="A36" t="s">
        <v>44</v>
      </c>
      <c r="B36" s="49">
        <v>24.01428</v>
      </c>
      <c r="C36" s="49">
        <v>24.02039</v>
      </c>
      <c r="D36" s="49">
        <v>24.03565</v>
      </c>
      <c r="E36" s="49">
        <v>24.04175</v>
      </c>
      <c r="F36" s="49">
        <v>24.05701</v>
      </c>
    </row>
    <row r="37" spans="1:6" ht="12.75">
      <c r="A37" t="s">
        <v>45</v>
      </c>
      <c r="B37" s="49">
        <v>0.2934774</v>
      </c>
      <c r="C37" s="49">
        <v>0.2680461</v>
      </c>
      <c r="D37" s="49">
        <v>0.2568563</v>
      </c>
      <c r="E37" s="49">
        <v>0.2502441</v>
      </c>
      <c r="F37" s="49">
        <v>0.2456665</v>
      </c>
    </row>
    <row r="38" spans="1:7" ht="12.75">
      <c r="A38" t="s">
        <v>54</v>
      </c>
      <c r="B38" s="49">
        <v>-0.0001481236</v>
      </c>
      <c r="C38" s="49">
        <v>-6.90533E-05</v>
      </c>
      <c r="D38" s="49">
        <v>0.0002528834</v>
      </c>
      <c r="E38" s="49">
        <v>-3.246045E-05</v>
      </c>
      <c r="F38" s="49">
        <v>-0.0001081029</v>
      </c>
      <c r="G38" s="49">
        <v>0.000353302</v>
      </c>
    </row>
    <row r="39" spans="1:7" ht="12.75">
      <c r="A39" t="s">
        <v>55</v>
      </c>
      <c r="B39" s="49">
        <v>0.0003221964</v>
      </c>
      <c r="C39" s="49">
        <v>-0.0001339446</v>
      </c>
      <c r="D39" s="49">
        <v>-0.000125847</v>
      </c>
      <c r="E39" s="49">
        <v>4.628526E-05</v>
      </c>
      <c r="F39" s="49">
        <v>3.969123E-05</v>
      </c>
      <c r="G39" s="49">
        <v>0.0008528868</v>
      </c>
    </row>
    <row r="40" spans="2:5" ht="12.75">
      <c r="B40" t="s">
        <v>46</v>
      </c>
      <c r="C40">
        <v>-0.003752</v>
      </c>
      <c r="D40" t="s">
        <v>47</v>
      </c>
      <c r="E40">
        <v>3.117324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12.502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57</v>
      </c>
      <c r="B50">
        <f>-0.017/(B7*B7+B22*B22)*(B21*B22+B6*B7)</f>
        <v>-0.00014812364053825019</v>
      </c>
      <c r="C50">
        <f>-0.017/(C7*C7+C22*C22)*(C21*C22+C6*C7)</f>
        <v>-6.905330652918867E-05</v>
      </c>
      <c r="D50">
        <f>-0.017/(D7*D7+D22*D22)*(D21*D22+D6*D7)</f>
        <v>0.0002528834802691911</v>
      </c>
      <c r="E50">
        <f>-0.017/(E7*E7+E22*E22)*(E21*E22+E6*E7)</f>
        <v>-3.2460457332218886E-05</v>
      </c>
      <c r="F50">
        <f>-0.017/(F7*F7+F22*F22)*(F21*F22+F6*F7)</f>
        <v>-0.00010810287728508667</v>
      </c>
      <c r="G50">
        <f>(B50*B$4+C50*C$4+D50*D$4+E50*E$4+F50*F$4)/SUM(B$4:F$4)</f>
        <v>5.452857009864105E-07</v>
      </c>
    </row>
    <row r="51" spans="1:7" ht="12.75">
      <c r="A51" t="s">
        <v>58</v>
      </c>
      <c r="B51">
        <f>-0.017/(B7*B7+B22*B22)*(B21*B7-B6*B22)</f>
        <v>0.00032219641794571766</v>
      </c>
      <c r="C51">
        <f>-0.017/(C7*C7+C22*C22)*(C21*C7-C6*C22)</f>
        <v>-0.0001339446013550895</v>
      </c>
      <c r="D51">
        <f>-0.017/(D7*D7+D22*D22)*(D21*D7-D6*D22)</f>
        <v>-0.00012584694758639915</v>
      </c>
      <c r="E51">
        <f>-0.017/(E7*E7+E22*E22)*(E21*E7-E6*E22)</f>
        <v>4.628527282417023E-05</v>
      </c>
      <c r="F51">
        <f>-0.017/(F7*F7+F22*F22)*(F21*F7-F6*F22)</f>
        <v>3.9691225148386246E-05</v>
      </c>
      <c r="G51">
        <f>(B51*B$4+C51*C$4+D51*D$4+E51*E$4+F51*F$4)/SUM(B$4:F$4)</f>
        <v>4.790383273099462E-07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9999.988359160163</v>
      </c>
      <c r="C62">
        <f>C7+(2/0.017)*(C8*C50-C23*C51)</f>
        <v>9999.98463886533</v>
      </c>
      <c r="D62">
        <f>D7+(2/0.017)*(D8*D50-D23*D51)</f>
        <v>10000.073677011073</v>
      </c>
      <c r="E62">
        <f>E7+(2/0.017)*(E8*E50-E23*E51)</f>
        <v>10000.000910943143</v>
      </c>
      <c r="F62">
        <f>F7+(2/0.017)*(F8*F50-F23*F51)</f>
        <v>9999.993208570277</v>
      </c>
    </row>
    <row r="63" spans="1:6" ht="12.75">
      <c r="A63" t="s">
        <v>66</v>
      </c>
      <c r="B63">
        <f>B8+(3/0.017)*(B9*B50-B24*B51)</f>
        <v>0.36393243903797456</v>
      </c>
      <c r="C63">
        <f>C8+(3/0.017)*(C9*C50-C24*C51)</f>
        <v>1.3907443123385415</v>
      </c>
      <c r="D63">
        <f>D8+(3/0.017)*(D9*D50-D24*D51)</f>
        <v>1.660320079361396</v>
      </c>
      <c r="E63">
        <f>E8+(3/0.017)*(E9*E50-E24*E51)</f>
        <v>0.9267934048983658</v>
      </c>
      <c r="F63">
        <f>F8+(3/0.017)*(F9*F50-F24*F51)</f>
        <v>-3.033257202105467</v>
      </c>
    </row>
    <row r="64" spans="1:6" ht="12.75">
      <c r="A64" t="s">
        <v>67</v>
      </c>
      <c r="B64">
        <f>B9+(4/0.017)*(B10*B50-B25*B51)</f>
        <v>0.2658742955976097</v>
      </c>
      <c r="C64">
        <f>C9+(4/0.017)*(C10*C50-C25*C51)</f>
        <v>-0.1895568084632024</v>
      </c>
      <c r="D64">
        <f>D9+(4/0.017)*(D10*D50-D25*D51)</f>
        <v>-0.05525897276379824</v>
      </c>
      <c r="E64">
        <f>E9+(4/0.017)*(E10*E50-E25*E51)</f>
        <v>0.6211474479387102</v>
      </c>
      <c r="F64">
        <f>F9+(4/0.017)*(F10*F50-F25*F51)</f>
        <v>-0.33547552342360026</v>
      </c>
    </row>
    <row r="65" spans="1:6" ht="12.75">
      <c r="A65" t="s">
        <v>68</v>
      </c>
      <c r="B65">
        <f>B10+(5/0.017)*(B11*B50-B26*B51)</f>
        <v>1.3421340235289103</v>
      </c>
      <c r="C65">
        <f>C10+(5/0.017)*(C11*C50-C26*C51)</f>
        <v>-0.2947065922710516</v>
      </c>
      <c r="D65">
        <f>D10+(5/0.017)*(D11*D50-D26*D51)</f>
        <v>0.3458483878143416</v>
      </c>
      <c r="E65">
        <f>E10+(5/0.017)*(E11*E50-E26*E51)</f>
        <v>0.3499688444047528</v>
      </c>
      <c r="F65">
        <f>F10+(5/0.017)*(F11*F50-F26*F51)</f>
        <v>-0.06283028456776846</v>
      </c>
    </row>
    <row r="66" spans="1:6" ht="12.75">
      <c r="A66" t="s">
        <v>69</v>
      </c>
      <c r="B66">
        <f>B11+(6/0.017)*(B12*B50-B27*B51)</f>
        <v>3.5759388747208587</v>
      </c>
      <c r="C66">
        <f>C11+(6/0.017)*(C12*C50-C27*C51)</f>
        <v>2.5605914372398804</v>
      </c>
      <c r="D66">
        <f>D11+(6/0.017)*(D12*D50-D27*D51)</f>
        <v>1.92333134125218</v>
      </c>
      <c r="E66">
        <f>E11+(6/0.017)*(E12*E50-E27*E51)</f>
        <v>1.2177282165564929</v>
      </c>
      <c r="F66">
        <f>F11+(6/0.017)*(F12*F50-F27*F51)</f>
        <v>14.356388657170754</v>
      </c>
    </row>
    <row r="67" spans="1:6" ht="12.75">
      <c r="A67" t="s">
        <v>70</v>
      </c>
      <c r="B67">
        <f>B12+(7/0.017)*(B13*B50-B28*B51)</f>
        <v>-0.1692665471902448</v>
      </c>
      <c r="C67">
        <f>C12+(7/0.017)*(C13*C50-C28*C51)</f>
        <v>-0.21000107245600985</v>
      </c>
      <c r="D67">
        <f>D12+(7/0.017)*(D13*D50-D28*D51)</f>
        <v>0.36990085697143305</v>
      </c>
      <c r="E67">
        <f>E12+(7/0.017)*(E13*E50-E28*E51)</f>
        <v>0.1947205524105664</v>
      </c>
      <c r="F67">
        <f>F12+(7/0.017)*(F13*F50-F28*F51)</f>
        <v>-0.2829681569606063</v>
      </c>
    </row>
    <row r="68" spans="1:6" ht="12.75">
      <c r="A68" t="s">
        <v>71</v>
      </c>
      <c r="B68">
        <f>B13+(8/0.017)*(B14*B50-B29*B51)</f>
        <v>-0.15560524586463625</v>
      </c>
      <c r="C68">
        <f>C13+(8/0.017)*(C14*C50-C29*C51)</f>
        <v>0.18466223129766252</v>
      </c>
      <c r="D68">
        <f>D13+(8/0.017)*(D14*D50-D29*D51)</f>
        <v>0.10366014340604938</v>
      </c>
      <c r="E68">
        <f>E13+(8/0.017)*(E14*E50-E29*E51)</f>
        <v>0.2843539441541987</v>
      </c>
      <c r="F68">
        <f>F13+(8/0.017)*(F14*F50-F29*F51)</f>
        <v>-0.03384567719519237</v>
      </c>
    </row>
    <row r="69" spans="1:6" ht="12.75">
      <c r="A69" t="s">
        <v>72</v>
      </c>
      <c r="B69">
        <f>B14+(9/0.017)*(B15*B50-B30*B51)</f>
        <v>0.14365869866165215</v>
      </c>
      <c r="C69">
        <f>C14+(9/0.017)*(C15*C50-C30*C51)</f>
        <v>-0.0194591952485771</v>
      </c>
      <c r="D69">
        <f>D14+(9/0.017)*(D15*D50-D30*D51)</f>
        <v>0.043110013362264644</v>
      </c>
      <c r="E69">
        <f>E14+(9/0.017)*(E15*E50-E30*E51)</f>
        <v>0.014333159560495277</v>
      </c>
      <c r="F69">
        <f>F14+(9/0.017)*(F15*F50-F30*F51)</f>
        <v>-0.003215811311903691</v>
      </c>
    </row>
    <row r="70" spans="1:6" ht="12.75">
      <c r="A70" t="s">
        <v>73</v>
      </c>
      <c r="B70">
        <f>B15+(10/0.017)*(B16*B50-B31*B51)</f>
        <v>-0.34092920961858975</v>
      </c>
      <c r="C70">
        <f>C15+(10/0.017)*(C16*C50-C31*C51)</f>
        <v>-0.16332319264459397</v>
      </c>
      <c r="D70">
        <f>D15+(10/0.017)*(D16*D50-D31*D51)</f>
        <v>-0.11455959991025916</v>
      </c>
      <c r="E70">
        <f>E15+(10/0.017)*(E16*E50-E31*E51)</f>
        <v>-0.22167782495306035</v>
      </c>
      <c r="F70">
        <f>F15+(10/0.017)*(F16*F50-F31*F51)</f>
        <v>-0.3385847861387581</v>
      </c>
    </row>
    <row r="71" spans="1:6" ht="12.75">
      <c r="A71" t="s">
        <v>74</v>
      </c>
      <c r="B71">
        <f>B16+(11/0.017)*(B17*B50-B32*B51)</f>
        <v>-0.02625864828901711</v>
      </c>
      <c r="C71">
        <f>C16+(11/0.017)*(C17*C50-C32*C51)</f>
        <v>-0.031147339884211984</v>
      </c>
      <c r="D71">
        <f>D16+(11/0.017)*(D17*D50-D32*D51)</f>
        <v>-0.04476298194104672</v>
      </c>
      <c r="E71">
        <f>E16+(11/0.017)*(E17*E50-E32*E51)</f>
        <v>-0.014755296342061113</v>
      </c>
      <c r="F71">
        <f>F16+(11/0.017)*(F17*F50-F32*F51)</f>
        <v>-0.042999057853433276</v>
      </c>
    </row>
    <row r="72" spans="1:6" ht="12.75">
      <c r="A72" t="s">
        <v>75</v>
      </c>
      <c r="B72">
        <f>B17+(12/0.017)*(B18*B50-B33*B51)</f>
        <v>-0.06365312805340674</v>
      </c>
      <c r="C72">
        <f>C17+(12/0.017)*(C18*C50-C33*C51)</f>
        <v>-0.022366067993241694</v>
      </c>
      <c r="D72">
        <f>D17+(12/0.017)*(D18*D50-D33*D51)</f>
        <v>-0.0032816437761690916</v>
      </c>
      <c r="E72">
        <f>E17+(12/0.017)*(E18*E50-E33*E51)</f>
        <v>-0.030344988610335518</v>
      </c>
      <c r="F72">
        <f>F17+(12/0.017)*(F18*F50-F33*F51)</f>
        <v>-0.03962548117117761</v>
      </c>
    </row>
    <row r="73" spans="1:6" ht="12.75">
      <c r="A73" t="s">
        <v>76</v>
      </c>
      <c r="B73">
        <f>B18+(13/0.017)*(B19*B50-B34*B51)</f>
        <v>0.02200175626736284</v>
      </c>
      <c r="C73">
        <f>C18+(13/0.017)*(C19*C50-C34*C51)</f>
        <v>0.041860004204423</v>
      </c>
      <c r="D73">
        <f>D18+(13/0.017)*(D19*D50-D34*D51)</f>
        <v>0.03292943053823213</v>
      </c>
      <c r="E73">
        <f>E18+(13/0.017)*(E19*E50-E34*E51)</f>
        <v>0.0392246519507722</v>
      </c>
      <c r="F73">
        <f>F18+(13/0.017)*(F19*F50-F34*F51)</f>
        <v>0.020069148297934918</v>
      </c>
    </row>
    <row r="74" spans="1:6" ht="12.75">
      <c r="A74" t="s">
        <v>77</v>
      </c>
      <c r="B74">
        <f>B19+(14/0.017)*(B20*B50-B35*B51)</f>
        <v>-0.20496217153101493</v>
      </c>
      <c r="C74">
        <f>C19+(14/0.017)*(C20*C50-C35*C51)</f>
        <v>-0.19764391643595486</v>
      </c>
      <c r="D74">
        <f>D19+(14/0.017)*(D20*D50-D35*D51)</f>
        <v>-0.18144728298723198</v>
      </c>
      <c r="E74">
        <f>E19+(14/0.017)*(E20*E50-E35*E51)</f>
        <v>-0.1768056170117037</v>
      </c>
      <c r="F74">
        <f>F19+(14/0.017)*(F20*F50-F35*F51)</f>
        <v>-0.14419644816900765</v>
      </c>
    </row>
    <row r="75" spans="1:6" ht="12.75">
      <c r="A75" t="s">
        <v>78</v>
      </c>
      <c r="B75" s="49">
        <f>B20</f>
        <v>-0.00486435</v>
      </c>
      <c r="C75" s="49">
        <f>C20</f>
        <v>-0.002374571</v>
      </c>
      <c r="D75" s="49">
        <f>D20</f>
        <v>-0.0120095</v>
      </c>
      <c r="E75" s="49">
        <f>E20</f>
        <v>-0.007669348</v>
      </c>
      <c r="F75" s="49">
        <f>F20</f>
        <v>-0.002832165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240.53571444460832</v>
      </c>
      <c r="C82">
        <f>C22+(2/0.017)*(C8*C51+C23*C50)</f>
        <v>121.5115489516692</v>
      </c>
      <c r="D82">
        <f>D22+(2/0.017)*(D8*D51+D23*D50)</f>
        <v>-25.371459826351366</v>
      </c>
      <c r="E82">
        <f>E22+(2/0.017)*(E8*E51+E23*E50)</f>
        <v>-123.71891432263784</v>
      </c>
      <c r="F82">
        <f>F22+(2/0.017)*(F8*F51+F23*F50)</f>
        <v>-209.9391541123619</v>
      </c>
    </row>
    <row r="83" spans="1:6" ht="12.75">
      <c r="A83" t="s">
        <v>81</v>
      </c>
      <c r="B83">
        <f>B23+(3/0.017)*(B9*B51+B24*B50)</f>
        <v>0.11059593191075422</v>
      </c>
      <c r="C83">
        <f>C23+(3/0.017)*(C9*C51+C24*C50)</f>
        <v>-0.21946523481887376</v>
      </c>
      <c r="D83">
        <f>D23+(3/0.017)*(D9*D51+D24*D50)</f>
        <v>1.5798097256878243</v>
      </c>
      <c r="E83">
        <f>E23+(3/0.017)*(E9*E51+E24*E50)</f>
        <v>-0.7782547510659039</v>
      </c>
      <c r="F83">
        <f>F23+(3/0.017)*(F9*F51+F24*F50)</f>
        <v>9.8102217637561</v>
      </c>
    </row>
    <row r="84" spans="1:6" ht="12.75">
      <c r="A84" t="s">
        <v>82</v>
      </c>
      <c r="B84">
        <f>B24+(4/0.017)*(B10*B51+B25*B50)</f>
        <v>0.9401014604388511</v>
      </c>
      <c r="C84">
        <f>C24+(4/0.017)*(C10*C51+C25*C50)</f>
        <v>-1.426901849092912</v>
      </c>
      <c r="D84">
        <f>D24+(4/0.017)*(D10*D51+D25*D50)</f>
        <v>-0.5544729538200402</v>
      </c>
      <c r="E84">
        <f>E24+(4/0.017)*(E10*E51+E25*E50)</f>
        <v>-3.1736561528608087</v>
      </c>
      <c r="F84">
        <f>F24+(4/0.017)*(F10*F51+F25*F50)</f>
        <v>-2.0411001284706205</v>
      </c>
    </row>
    <row r="85" spans="1:6" ht="12.75">
      <c r="A85" t="s">
        <v>83</v>
      </c>
      <c r="B85">
        <f>B25+(5/0.017)*(B11*B51+B26*B50)</f>
        <v>-0.10125506688158692</v>
      </c>
      <c r="C85">
        <f>C25+(5/0.017)*(C11*C51+C26*C50)</f>
        <v>-0.13547057820875347</v>
      </c>
      <c r="D85">
        <f>D25+(5/0.017)*(D11*D51+D26*D50)</f>
        <v>0.920190723098473</v>
      </c>
      <c r="E85">
        <f>E25+(5/0.017)*(E11*E51+E26*E50)</f>
        <v>-0.21216055431921577</v>
      </c>
      <c r="F85">
        <f>F25+(5/0.017)*(F11*F51+F26*F50)</f>
        <v>-1.17063158758753</v>
      </c>
    </row>
    <row r="86" spans="1:6" ht="12.75">
      <c r="A86" t="s">
        <v>84</v>
      </c>
      <c r="B86">
        <f>B26+(6/0.017)*(B12*B51+B27*B50)</f>
        <v>0.7620145224171917</v>
      </c>
      <c r="C86">
        <f>C26+(6/0.017)*(C12*C51+C27*C50)</f>
        <v>0.9806560938703455</v>
      </c>
      <c r="D86">
        <f>D26+(6/0.017)*(D12*D51+D27*D50)</f>
        <v>0.9155494910040745</v>
      </c>
      <c r="E86">
        <f>E26+(6/0.017)*(E12*E51+E27*E50)</f>
        <v>1.4760697994215222</v>
      </c>
      <c r="F86">
        <f>F26+(6/0.017)*(F12*F51+F27*F50)</f>
        <v>1.127204571069275</v>
      </c>
    </row>
    <row r="87" spans="1:6" ht="12.75">
      <c r="A87" t="s">
        <v>85</v>
      </c>
      <c r="B87">
        <f>B27+(7/0.017)*(B13*B51+B28*B50)</f>
        <v>-0.3691333424721743</v>
      </c>
      <c r="C87">
        <f>C27+(7/0.017)*(C13*C51+C28*C50)</f>
        <v>0.09034330852423653</v>
      </c>
      <c r="D87">
        <f>D27+(7/0.017)*(D13*D51+D28*D50)</f>
        <v>-0.11407915869860341</v>
      </c>
      <c r="E87">
        <f>E27+(7/0.017)*(E13*E51+E28*E50)</f>
        <v>0.08774308935456308</v>
      </c>
      <c r="F87">
        <f>F27+(7/0.017)*(F13*F51+F28*F50)</f>
        <v>-0.08522706672943833</v>
      </c>
    </row>
    <row r="88" spans="1:6" ht="12.75">
      <c r="A88" t="s">
        <v>86</v>
      </c>
      <c r="B88">
        <f>B28+(8/0.017)*(B14*B51+B29*B50)</f>
        <v>0.2267704072317645</v>
      </c>
      <c r="C88">
        <f>C28+(8/0.017)*(C14*C51+C29*C50)</f>
        <v>0.060937571346498846</v>
      </c>
      <c r="D88">
        <f>D28+(8/0.017)*(D14*D51+D29*D50)</f>
        <v>0.4117338416137049</v>
      </c>
      <c r="E88">
        <f>E28+(8/0.017)*(E14*E51+E29*E50)</f>
        <v>0.20575502476712015</v>
      </c>
      <c r="F88">
        <f>F28+(8/0.017)*(F14*F51+F29*F50)</f>
        <v>-0.07676125902774897</v>
      </c>
    </row>
    <row r="89" spans="1:6" ht="12.75">
      <c r="A89" t="s">
        <v>87</v>
      </c>
      <c r="B89">
        <f>B29+(9/0.017)*(B15*B51+B30*B50)</f>
        <v>-0.05923963066636619</v>
      </c>
      <c r="C89">
        <f>C29+(9/0.017)*(C15*C51+C30*C50)</f>
        <v>-0.10917640444317198</v>
      </c>
      <c r="D89">
        <f>D29+(9/0.017)*(D15*D51+D30*D50)</f>
        <v>0.03302342092838718</v>
      </c>
      <c r="E89">
        <f>E29+(9/0.017)*(E15*E51+E30*E50)</f>
        <v>-0.060703810672304605</v>
      </c>
      <c r="F89">
        <f>F29+(9/0.017)*(F15*F51+F30*F50)</f>
        <v>-0.15460110051716752</v>
      </c>
    </row>
    <row r="90" spans="1:6" ht="12.75">
      <c r="A90" t="s">
        <v>88</v>
      </c>
      <c r="B90">
        <f>B30+(10/0.017)*(B16*B51+B31*B50)</f>
        <v>-0.04504681365361585</v>
      </c>
      <c r="C90">
        <f>C30+(10/0.017)*(C16*C51+C31*C50)</f>
        <v>0.00708021410714288</v>
      </c>
      <c r="D90">
        <f>D30+(10/0.017)*(D16*D51+D31*D50)</f>
        <v>0.06380385848969439</v>
      </c>
      <c r="E90">
        <f>E30+(10/0.017)*(E16*E51+E31*E50)</f>
        <v>-0.052016391587151684</v>
      </c>
      <c r="F90">
        <f>F30+(10/0.017)*(F16*F51+F31*F50)</f>
        <v>0.26166707192184513</v>
      </c>
    </row>
    <row r="91" spans="1:6" ht="12.75">
      <c r="A91" t="s">
        <v>89</v>
      </c>
      <c r="B91">
        <f>B31+(11/0.017)*(B17*B51+B32*B50)</f>
        <v>-0.07454260044614278</v>
      </c>
      <c r="C91">
        <f>C31+(11/0.017)*(C17*C51+C32*C50)</f>
        <v>-0.013419827924394044</v>
      </c>
      <c r="D91">
        <f>D31+(11/0.017)*(D17*D51+D32*D50)</f>
        <v>0.006160080066192458</v>
      </c>
      <c r="E91">
        <f>E31+(11/0.017)*(E17*E51+E32*E50)</f>
        <v>0.025380591445248766</v>
      </c>
      <c r="F91">
        <f>F31+(11/0.017)*(F17*F51+F32*F50)</f>
        <v>-0.0037299474607708216</v>
      </c>
    </row>
    <row r="92" spans="1:6" ht="12.75">
      <c r="A92" t="s">
        <v>90</v>
      </c>
      <c r="B92">
        <f>B32+(12/0.017)*(B18*B51+B33*B50)</f>
        <v>0.026256329738321673</v>
      </c>
      <c r="C92">
        <f>C32+(12/0.017)*(C18*C51+C33*C50)</f>
        <v>0.030714862769050423</v>
      </c>
      <c r="D92">
        <f>D32+(12/0.017)*(D18*D51+D33*D50)</f>
        <v>0.0700060366297917</v>
      </c>
      <c r="E92">
        <f>E32+(12/0.017)*(E18*E51+E33*E50)</f>
        <v>0.06019645339968235</v>
      </c>
      <c r="F92">
        <f>F32+(12/0.017)*(F18*F51+F33*F50)</f>
        <v>0.018698792878760785</v>
      </c>
    </row>
    <row r="93" spans="1:6" ht="12.75">
      <c r="A93" t="s">
        <v>91</v>
      </c>
      <c r="B93">
        <f>B33+(13/0.017)*(B19*B51+B34*B50)</f>
        <v>0.09051698032798883</v>
      </c>
      <c r="C93">
        <f>C33+(13/0.017)*(C19*C51+C34*C50)</f>
        <v>0.08838915043385259</v>
      </c>
      <c r="D93">
        <f>D33+(13/0.017)*(D19*D51+D34*D50)</f>
        <v>0.0825348444481172</v>
      </c>
      <c r="E93">
        <f>E33+(13/0.017)*(E19*E51+E34*E50)</f>
        <v>0.06970692363713658</v>
      </c>
      <c r="F93">
        <f>F33+(13/0.017)*(F19*F51+F34*F50)</f>
        <v>0.03248090395813472</v>
      </c>
    </row>
    <row r="94" spans="1:6" ht="12.75">
      <c r="A94" t="s">
        <v>92</v>
      </c>
      <c r="B94">
        <f>B34+(14/0.017)*(B20*B51+B35*B50)</f>
        <v>-0.04342195163254849</v>
      </c>
      <c r="C94">
        <f>C34+(14/0.017)*(C20*C51+C35*C50)</f>
        <v>-0.01920180077718986</v>
      </c>
      <c r="D94">
        <f>D34+(14/0.017)*(D20*D51+D35*D50)</f>
        <v>-0.0003444830754905639</v>
      </c>
      <c r="E94">
        <f>E34+(14/0.017)*(E20*E51+E35*E50)</f>
        <v>0.008387325486114504</v>
      </c>
      <c r="F94">
        <f>F34+(14/0.017)*(F20*F51+F35*F50)</f>
        <v>-0.009229017462556045</v>
      </c>
    </row>
    <row r="95" spans="1:6" ht="12.75">
      <c r="A95" t="s">
        <v>93</v>
      </c>
      <c r="B95" s="49">
        <f>B35</f>
        <v>-0.009477921</v>
      </c>
      <c r="C95" s="49">
        <f>C35</f>
        <v>-0.002836187</v>
      </c>
      <c r="D95" s="49">
        <f>D35</f>
        <v>0.01096289</v>
      </c>
      <c r="E95" s="49">
        <f>E35</f>
        <v>0.004041083</v>
      </c>
      <c r="F95" s="49">
        <f>F35</f>
        <v>0.005289099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66</v>
      </c>
      <c r="B103">
        <f>B63*10000/B62</f>
        <v>0.3639328626863912</v>
      </c>
      <c r="C103">
        <f>C63*10000/C62</f>
        <v>1.3907464486828904</v>
      </c>
      <c r="D103">
        <f>D63*10000/D62</f>
        <v>1.6603078467094354</v>
      </c>
      <c r="E103">
        <f>E63*10000/E62</f>
        <v>0.9267933204727637</v>
      </c>
      <c r="F103">
        <f>F63*10000/F62</f>
        <v>-3.033259262122178</v>
      </c>
      <c r="G103">
        <f>AVERAGE(C103:E103)</f>
        <v>1.3259492052883632</v>
      </c>
      <c r="H103">
        <f>STDEV(C103:E103)</f>
        <v>0.37102547367222577</v>
      </c>
      <c r="I103">
        <f>(B103*B4+C103*C4+D103*D4+E103*E4+F103*F4)/SUM(B4:F4)</f>
        <v>0.6032125436750104</v>
      </c>
      <c r="K103">
        <f>(LN(H103)+LN(H123))/2-LN(K114*K115^3)</f>
        <v>-4.269889309172945</v>
      </c>
    </row>
    <row r="104" spans="1:11" ht="12.75">
      <c r="A104" t="s">
        <v>67</v>
      </c>
      <c r="B104">
        <f>B64*10000/B62</f>
        <v>0.26587460509797917</v>
      </c>
      <c r="C104">
        <f>C64*10000/C62</f>
        <v>-0.18955709964441592</v>
      </c>
      <c r="D104">
        <f>D64*10000/D62</f>
        <v>-0.055258565635203025</v>
      </c>
      <c r="E104">
        <f>E64*10000/E62</f>
        <v>0.6211473913557145</v>
      </c>
      <c r="F104">
        <f>F64*10000/F62</f>
        <v>-0.3354757512595991</v>
      </c>
      <c r="G104">
        <f>AVERAGE(C104:E104)</f>
        <v>0.12544390869203184</v>
      </c>
      <c r="H104">
        <f>STDEV(C104:E104)</f>
        <v>0.4345117732615928</v>
      </c>
      <c r="I104">
        <f>(B104*B4+C104*C4+D104*D4+E104*E4+F104*F4)/SUM(B4:F4)</f>
        <v>0.08402093537172795</v>
      </c>
      <c r="K104">
        <f>(LN(H104)+LN(H124))/2-LN(K114*K115^4)</f>
        <v>-3.560027826588212</v>
      </c>
    </row>
    <row r="105" spans="1:11" ht="12.75">
      <c r="A105" t="s">
        <v>68</v>
      </c>
      <c r="B105">
        <f>B65*10000/B62</f>
        <v>1.3421355858874497</v>
      </c>
      <c r="C105">
        <f>C65*10000/C62</f>
        <v>-0.2947070449745122</v>
      </c>
      <c r="D105">
        <f>D65*10000/D62</f>
        <v>0.3458458397255653</v>
      </c>
      <c r="E105">
        <f>E65*10000/E62</f>
        <v>0.3499688125245838</v>
      </c>
      <c r="F105">
        <f>F65*10000/F62</f>
        <v>-0.06283032723854365</v>
      </c>
      <c r="G105">
        <f>AVERAGE(C105:E105)</f>
        <v>0.13370253575854563</v>
      </c>
      <c r="H105">
        <f>STDEV(C105:E105)</f>
        <v>0.3710193072793937</v>
      </c>
      <c r="I105">
        <f>(B105*B4+C105*C4+D105*D4+E105*E4+F105*F4)/SUM(B4:F4)</f>
        <v>0.28186578389075095</v>
      </c>
      <c r="K105">
        <f>(LN(H105)+LN(H125))/2-LN(K114*K115^5)</f>
        <v>-3.420488604075798</v>
      </c>
    </row>
    <row r="106" spans="1:11" ht="12.75">
      <c r="A106" t="s">
        <v>69</v>
      </c>
      <c r="B106">
        <f>B66*10000/B62</f>
        <v>3.5759430374188748</v>
      </c>
      <c r="C106">
        <f>C66*10000/C62</f>
        <v>2.560595370604913</v>
      </c>
      <c r="D106">
        <f>D66*10000/D62</f>
        <v>1.9233171708261307</v>
      </c>
      <c r="E106">
        <f>E66*10000/E62</f>
        <v>1.2177281056283862</v>
      </c>
      <c r="F106">
        <f>F66*10000/F62</f>
        <v>14.356398407217842</v>
      </c>
      <c r="G106">
        <f>AVERAGE(C106:E106)</f>
        <v>1.9005468823531435</v>
      </c>
      <c r="H106">
        <f>STDEV(C106:E106)</f>
        <v>0.6717231478550092</v>
      </c>
      <c r="I106">
        <f>(B106*B4+C106*C4+D106*D4+E106*E4+F106*F4)/SUM(B4:F4)</f>
        <v>3.810572729120271</v>
      </c>
      <c r="K106">
        <f>(LN(H106)+LN(H126))/2-LN(K114*K115^6)</f>
        <v>-2.894742078291162</v>
      </c>
    </row>
    <row r="107" spans="1:11" ht="12.75">
      <c r="A107" t="s">
        <v>70</v>
      </c>
      <c r="B107">
        <f>B67*10000/B62</f>
        <v>-0.16926674423095076</v>
      </c>
      <c r="C107">
        <f>C67*10000/C62</f>
        <v>-0.21000139504198087</v>
      </c>
      <c r="D107">
        <f>D67*10000/D62</f>
        <v>0.36989813167255875</v>
      </c>
      <c r="E107">
        <f>E67*10000/E62</f>
        <v>0.19472053467263284</v>
      </c>
      <c r="F107">
        <f>F67*10000/F62</f>
        <v>-0.282968349136572</v>
      </c>
      <c r="G107">
        <f>AVERAGE(C107:E107)</f>
        <v>0.11820575710107024</v>
      </c>
      <c r="H107">
        <f>STDEV(C107:E107)</f>
        <v>0.2974251984298843</v>
      </c>
      <c r="I107">
        <f>(B107*B4+C107*C4+D107*D4+E107*E4+F107*F4)/SUM(B4:F4)</f>
        <v>0.022977890313496556</v>
      </c>
      <c r="K107">
        <f>(LN(H107)+LN(H127))/2-LN(K114*K115^7)</f>
        <v>-3.191192936861672</v>
      </c>
    </row>
    <row r="108" spans="1:9" ht="12.75">
      <c r="A108" t="s">
        <v>71</v>
      </c>
      <c r="B108">
        <f>B68*10000/B62</f>
        <v>-0.1556054270024216</v>
      </c>
      <c r="C108">
        <f>C68*10000/C62</f>
        <v>0.1846625149602386</v>
      </c>
      <c r="D108">
        <f>D68*10000/D62</f>
        <v>0.10365937967472298</v>
      </c>
      <c r="E108">
        <f>E68*10000/E62</f>
        <v>0.2843539182511735</v>
      </c>
      <c r="F108">
        <f>F68*10000/F62</f>
        <v>-0.03384570018126179</v>
      </c>
      <c r="G108">
        <f>AVERAGE(C108:E108)</f>
        <v>0.1908919376287117</v>
      </c>
      <c r="H108">
        <f>STDEV(C108:E108)</f>
        <v>0.09050819492137696</v>
      </c>
      <c r="I108">
        <f>(B108*B4+C108*C4+D108*D4+E108*E4+F108*F4)/SUM(B4:F4)</f>
        <v>0.11077297823944869</v>
      </c>
    </row>
    <row r="109" spans="1:9" ht="12.75">
      <c r="A109" t="s">
        <v>72</v>
      </c>
      <c r="B109">
        <f>B69*10000/B62</f>
        <v>0.14365886589263704</v>
      </c>
      <c r="C109">
        <f>C69*10000/C62</f>
        <v>-0.019459225140154895</v>
      </c>
      <c r="D109">
        <f>D69*10000/D62</f>
        <v>0.04310969574291159</v>
      </c>
      <c r="E109">
        <f>E69*10000/E62</f>
        <v>0.014333158254826055</v>
      </c>
      <c r="F109">
        <f>F69*10000/F62</f>
        <v>-0.0032158134959008274</v>
      </c>
      <c r="G109">
        <f>AVERAGE(C109:E109)</f>
        <v>0.01266120961919425</v>
      </c>
      <c r="H109">
        <f>STDEV(C109:E109)</f>
        <v>0.03131795051241383</v>
      </c>
      <c r="I109">
        <f>(B109*B4+C109*C4+D109*D4+E109*E4+F109*F4)/SUM(B4:F4)</f>
        <v>0.029448060022386657</v>
      </c>
    </row>
    <row r="110" spans="1:11" ht="12.75">
      <c r="A110" t="s">
        <v>73</v>
      </c>
      <c r="B110">
        <f>B70*10000/B62</f>
        <v>-0.3409296064892843</v>
      </c>
      <c r="C110">
        <f>C70*10000/C62</f>
        <v>-0.16332344352793507</v>
      </c>
      <c r="D110">
        <f>D70*10000/D62</f>
        <v>-0.11455875587558664</v>
      </c>
      <c r="E110">
        <f>E70*10000/E62</f>
        <v>-0.2216778047594727</v>
      </c>
      <c r="F110">
        <f>F70*10000/F62</f>
        <v>-0.3385850160863923</v>
      </c>
      <c r="G110">
        <f>AVERAGE(C110:E110)</f>
        <v>-0.1665200013876648</v>
      </c>
      <c r="H110">
        <f>STDEV(C110:E110)</f>
        <v>0.05363101849732161</v>
      </c>
      <c r="I110">
        <f>(B110*B4+C110*C4+D110*D4+E110*E4+F110*F4)/SUM(B4:F4)</f>
        <v>-0.21474858224404772</v>
      </c>
      <c r="K110">
        <f>EXP(AVERAGE(K103:K107))</f>
        <v>0.031202153909209513</v>
      </c>
    </row>
    <row r="111" spans="1:9" ht="12.75">
      <c r="A111" t="s">
        <v>74</v>
      </c>
      <c r="B111">
        <f>B71*10000/B62</f>
        <v>-0.026258678856324602</v>
      </c>
      <c r="C111">
        <f>C71*10000/C62</f>
        <v>-0.031147387730133737</v>
      </c>
      <c r="D111">
        <f>D71*10000/D62</f>
        <v>-0.04476265214320496</v>
      </c>
      <c r="E111">
        <f>E71*10000/E62</f>
        <v>-0.014755294997937632</v>
      </c>
      <c r="F111">
        <f>F71*10000/F62</f>
        <v>-0.04299908705596107</v>
      </c>
      <c r="G111">
        <f>AVERAGE(C111:E111)</f>
        <v>-0.030221778290425442</v>
      </c>
      <c r="H111">
        <f>STDEV(C111:E111)</f>
        <v>0.015025076882900279</v>
      </c>
      <c r="I111">
        <f>(B111*B4+C111*C4+D111*D4+E111*E4+F111*F4)/SUM(B4:F4)</f>
        <v>-0.03135983647752099</v>
      </c>
    </row>
    <row r="112" spans="1:9" ht="12.75">
      <c r="A112" t="s">
        <v>75</v>
      </c>
      <c r="B112">
        <f>B72*10000/B62</f>
        <v>-0.06365320215107988</v>
      </c>
      <c r="C112">
        <f>C72*10000/C62</f>
        <v>-0.02236610235011272</v>
      </c>
      <c r="D112">
        <f>D72*10000/D62</f>
        <v>-0.003281619598176744</v>
      </c>
      <c r="E112">
        <f>E72*10000/E62</f>
        <v>-0.030344985846079843</v>
      </c>
      <c r="F112">
        <f>F72*10000/F62</f>
        <v>-0.039625508082562946</v>
      </c>
      <c r="G112">
        <f>AVERAGE(C112:E112)</f>
        <v>-0.018664235931456438</v>
      </c>
      <c r="H112">
        <f>STDEV(C112:E112)</f>
        <v>0.013906268708867109</v>
      </c>
      <c r="I112">
        <f>(B112*B4+C112*C4+D112*D4+E112*E4+F112*F4)/SUM(B4:F4)</f>
        <v>-0.027967667794526578</v>
      </c>
    </row>
    <row r="113" spans="1:9" ht="12.75">
      <c r="A113" t="s">
        <v>76</v>
      </c>
      <c r="B113">
        <f>B73*10000/B62</f>
        <v>0.02200178187928474</v>
      </c>
      <c r="C113">
        <f>C73*10000/C62</f>
        <v>0.04186006850623796</v>
      </c>
      <c r="D113">
        <f>D73*10000/D62</f>
        <v>0.03292918792581779</v>
      </c>
      <c r="E113">
        <f>E73*10000/E62</f>
        <v>0.039224648377629755</v>
      </c>
      <c r="F113">
        <f>F73*10000/F62</f>
        <v>0.020069161927765203</v>
      </c>
      <c r="G113">
        <f>AVERAGE(C113:E113)</f>
        <v>0.03800463493656184</v>
      </c>
      <c r="H113">
        <f>STDEV(C113:E113)</f>
        <v>0.004588734202666502</v>
      </c>
      <c r="I113">
        <f>(B113*B4+C113*C4+D113*D4+E113*E4+F113*F4)/SUM(B4:F4)</f>
        <v>0.03329220974186231</v>
      </c>
    </row>
    <row r="114" spans="1:11" ht="12.75">
      <c r="A114" t="s">
        <v>77</v>
      </c>
      <c r="B114">
        <f>B74*10000/B62</f>
        <v>-0.2049624101244738</v>
      </c>
      <c r="C114">
        <f>C74*10000/C62</f>
        <v>-0.19764422003990295</v>
      </c>
      <c r="D114">
        <f>D74*10000/D62</f>
        <v>-0.18144594614773366</v>
      </c>
      <c r="E114">
        <f>E74*10000/E62</f>
        <v>-0.17680560090571873</v>
      </c>
      <c r="F114">
        <f>F74*10000/F62</f>
        <v>-0.14419654609907856</v>
      </c>
      <c r="G114">
        <f>AVERAGE(C114:E114)</f>
        <v>-0.18529858903111843</v>
      </c>
      <c r="H114">
        <f>STDEV(C114:E114)</f>
        <v>0.010940482381735938</v>
      </c>
      <c r="I114">
        <f>(B114*B4+C114*C4+D114*D4+E114*E4+F114*F4)/SUM(B4:F4)</f>
        <v>-0.1826323667224301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-0.004864355662518517</v>
      </c>
      <c r="C115">
        <f>C75*10000/C62</f>
        <v>-0.002374574647616095</v>
      </c>
      <c r="D115">
        <f>D75*10000/D62</f>
        <v>-0.01200941151824546</v>
      </c>
      <c r="E115">
        <f>E75*10000/E62</f>
        <v>-0.0076693473013660675</v>
      </c>
      <c r="F115">
        <f>F75*10000/F62</f>
        <v>-0.0028321669234462627</v>
      </c>
      <c r="G115">
        <f>AVERAGE(C115:E115)</f>
        <v>-0.007351111155742541</v>
      </c>
      <c r="H115">
        <f>STDEV(C115:E115)</f>
        <v>0.004825295438021981</v>
      </c>
      <c r="I115">
        <f>(B115*B4+C115*C4+D115*D4+E115*E4+F115*F4)/SUM(B4:F4)</f>
        <v>-0.006386889483998612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240.535994448707</v>
      </c>
      <c r="C122">
        <f>C82*10000/C62</f>
        <v>121.51173560748268</v>
      </c>
      <c r="D122">
        <f>D82*10000/D62</f>
        <v>-25.37127289839594</v>
      </c>
      <c r="E122">
        <f>E82*10000/E62</f>
        <v>-123.7189030525492</v>
      </c>
      <c r="F122">
        <f>F82*10000/F62</f>
        <v>-209.93929669115985</v>
      </c>
      <c r="G122">
        <f>AVERAGE(C122:E122)</f>
        <v>-9.19281344782082</v>
      </c>
      <c r="H122">
        <f>STDEV(C122:E122)</f>
        <v>123.41322233475313</v>
      </c>
      <c r="I122">
        <f>(B122*B4+C122*C4+D122*D4+E122*E4+F122*F4)/SUM(B4:F4)</f>
        <v>-0.03039866399976562</v>
      </c>
    </row>
    <row r="123" spans="1:9" ht="12.75">
      <c r="A123" t="s">
        <v>81</v>
      </c>
      <c r="B123">
        <f>B83*10000/B62</f>
        <v>0.11059606065385708</v>
      </c>
      <c r="C123">
        <f>C83*10000/C62</f>
        <v>-0.21946557194289437</v>
      </c>
      <c r="D123">
        <f>D83*10000/D62</f>
        <v>1.5797980862077154</v>
      </c>
      <c r="E123">
        <f>E83*10000/E62</f>
        <v>-0.7782546801713275</v>
      </c>
      <c r="F123">
        <f>F83*10000/F62</f>
        <v>9.810228426303793</v>
      </c>
      <c r="G123">
        <f>AVERAGE(C123:E123)</f>
        <v>0.1940259446978312</v>
      </c>
      <c r="H123">
        <f>STDEV(C123:E123)</f>
        <v>1.2322072220236944</v>
      </c>
      <c r="I123">
        <f>(B123*B4+C123*C4+D123*D4+E123*E4+F123*F4)/SUM(B4:F4)</f>
        <v>1.4697914662123173</v>
      </c>
    </row>
    <row r="124" spans="1:9" ht="12.75">
      <c r="A124" t="s">
        <v>82</v>
      </c>
      <c r="B124">
        <f>B84*10000/B62</f>
        <v>0.9401025547971782</v>
      </c>
      <c r="C124">
        <f>C84*10000/C62</f>
        <v>-1.4269040409794256</v>
      </c>
      <c r="D124">
        <f>D84*10000/D62</f>
        <v>-0.5544688686591427</v>
      </c>
      <c r="E124">
        <f>E84*10000/E62</f>
        <v>-3.1736558637588037</v>
      </c>
      <c r="F124">
        <f>F84*10000/F62</f>
        <v>-2.04110151467037</v>
      </c>
      <c r="G124">
        <f>AVERAGE(C124:E124)</f>
        <v>-1.7183429244657908</v>
      </c>
      <c r="H124">
        <f>STDEV(C124:E124)</f>
        <v>1.333693216572174</v>
      </c>
      <c r="I124">
        <f>(B124*B4+C124*C4+D124*D4+E124*E4+F124*F4)/SUM(B4:F4)</f>
        <v>-1.3778427826896946</v>
      </c>
    </row>
    <row r="125" spans="1:9" ht="12.75">
      <c r="A125" t="s">
        <v>83</v>
      </c>
      <c r="B125">
        <f>B85*10000/B62</f>
        <v>-0.10125518475112576</v>
      </c>
      <c r="C125">
        <f>C85*10000/C62</f>
        <v>-0.1354707863072527</v>
      </c>
      <c r="D125">
        <f>D85*10000/D62</f>
        <v>0.920183943458214</v>
      </c>
      <c r="E125">
        <f>E85*10000/E62</f>
        <v>-0.21216053499259732</v>
      </c>
      <c r="F125">
        <f>F85*10000/F62</f>
        <v>-1.1706323826142857</v>
      </c>
      <c r="G125">
        <f>AVERAGE(C125:E125)</f>
        <v>0.19085087405278797</v>
      </c>
      <c r="H125">
        <f>STDEV(C125:E125)</f>
        <v>0.6327838287951189</v>
      </c>
      <c r="I125">
        <f>(B125*B4+C125*C4+D125*D4+E125*E4+F125*F4)/SUM(B4:F4)</f>
        <v>-0.033688450156275765</v>
      </c>
    </row>
    <row r="126" spans="1:9" ht="12.75">
      <c r="A126" t="s">
        <v>84</v>
      </c>
      <c r="B126">
        <f>B86*10000/B62</f>
        <v>0.7620154094671252</v>
      </c>
      <c r="C126">
        <f>C86*10000/C62</f>
        <v>0.9806576002716918</v>
      </c>
      <c r="D126">
        <f>D86*10000/D62</f>
        <v>0.9155427455587742</v>
      </c>
      <c r="E126">
        <f>E86*10000/E62</f>
        <v>1.476069664959968</v>
      </c>
      <c r="F126">
        <f>F86*10000/F62</f>
        <v>1.1272053366028578</v>
      </c>
      <c r="G126">
        <f>AVERAGE(C126:E126)</f>
        <v>1.1240900035968113</v>
      </c>
      <c r="H126">
        <f>STDEV(C126:E126)</f>
        <v>0.30655708699370077</v>
      </c>
      <c r="I126">
        <f>(B126*B4+C126*C4+D126*D4+E126*E4+F126*F4)/SUM(B4:F4)</f>
        <v>1.0722543787943328</v>
      </c>
    </row>
    <row r="127" spans="1:9" ht="12.75">
      <c r="A127" t="s">
        <v>85</v>
      </c>
      <c r="B127">
        <f>B87*10000/B62</f>
        <v>-0.3691337721748863</v>
      </c>
      <c r="C127">
        <f>C87*10000/C62</f>
        <v>0.09034344730202258</v>
      </c>
      <c r="D127">
        <f>D87*10000/D62</f>
        <v>-0.11407831820365208</v>
      </c>
      <c r="E127">
        <f>E87*10000/E62</f>
        <v>0.08774308136166725</v>
      </c>
      <c r="F127">
        <f>F87*10000/F62</f>
        <v>-0.08522712461084106</v>
      </c>
      <c r="G127">
        <f>AVERAGE(C127:E127)</f>
        <v>0.021336070153345918</v>
      </c>
      <c r="H127">
        <f>STDEV(C127:E127)</f>
        <v>0.11727950761463336</v>
      </c>
      <c r="I127">
        <f>(B127*B4+C127*C4+D127*D4+E127*E4+F127*F4)/SUM(B4:F4)</f>
        <v>-0.04930646041303164</v>
      </c>
    </row>
    <row r="128" spans="1:9" ht="12.75">
      <c r="A128" t="s">
        <v>86</v>
      </c>
      <c r="B128">
        <f>B88*10000/B62</f>
        <v>0.22677067121187083</v>
      </c>
      <c r="C128">
        <f>C88*10000/C62</f>
        <v>0.060937664953666634</v>
      </c>
      <c r="D128">
        <f>D88*10000/D62</f>
        <v>0.4117308081041742</v>
      </c>
      <c r="E128">
        <f>E88*10000/E62</f>
        <v>0.20575500602400898</v>
      </c>
      <c r="F128">
        <f>F88*10000/F62</f>
        <v>-0.07676131115965398</v>
      </c>
      <c r="G128">
        <f>AVERAGE(C128:E128)</f>
        <v>0.2261411596939499</v>
      </c>
      <c r="H128">
        <f>STDEV(C128:E128)</f>
        <v>0.17628287995844621</v>
      </c>
      <c r="I128">
        <f>(B128*B4+C128*C4+D128*D4+E128*E4+F128*F4)/SUM(B4:F4)</f>
        <v>0.18566379158082702</v>
      </c>
    </row>
    <row r="129" spans="1:9" ht="12.75">
      <c r="A129" t="s">
        <v>87</v>
      </c>
      <c r="B129">
        <f>B89*10000/B62</f>
        <v>-0.05923969962635173</v>
      </c>
      <c r="C129">
        <f>C89*10000/C62</f>
        <v>-0.10917657215077475</v>
      </c>
      <c r="D129">
        <f>D89*10000/D62</f>
        <v>0.03302317762348484</v>
      </c>
      <c r="E129">
        <f>E89*10000/E62</f>
        <v>-0.0607038051425331</v>
      </c>
      <c r="F129">
        <f>F89*10000/F62</f>
        <v>-0.15460120551348974</v>
      </c>
      <c r="G129">
        <f>AVERAGE(C129:E129)</f>
        <v>-0.04561906655660767</v>
      </c>
      <c r="H129">
        <f>STDEV(C129:E129)</f>
        <v>0.07229006994477036</v>
      </c>
      <c r="I129">
        <f>(B129*B4+C129*C4+D129*D4+E129*E4+F129*F4)/SUM(B4:F4)</f>
        <v>-0.06218224380321469</v>
      </c>
    </row>
    <row r="130" spans="1:9" ht="12.75">
      <c r="A130" t="s">
        <v>88</v>
      </c>
      <c r="B130">
        <f>B90*10000/B62</f>
        <v>-0.04504686609195118</v>
      </c>
      <c r="C130">
        <f>C90*10000/C62</f>
        <v>0.007080224983171827</v>
      </c>
      <c r="D130">
        <f>D90*10000/D62</f>
        <v>0.063803388405399</v>
      </c>
      <c r="E130">
        <f>E90*10000/E62</f>
        <v>-0.052016386848754585</v>
      </c>
      <c r="F130">
        <f>F90*10000/F62</f>
        <v>0.2616672496313188</v>
      </c>
      <c r="G130">
        <f>AVERAGE(C130:E130)</f>
        <v>0.00628907551327208</v>
      </c>
      <c r="H130">
        <f>STDEV(C130:E130)</f>
        <v>0.057913940662792526</v>
      </c>
      <c r="I130">
        <f>(B130*B4+C130*C4+D130*D4+E130*E4+F130*F4)/SUM(B4:F4)</f>
        <v>0.03307572506932253</v>
      </c>
    </row>
    <row r="131" spans="1:9" ht="12.75">
      <c r="A131" t="s">
        <v>89</v>
      </c>
      <c r="B131">
        <f>B91*10000/B62</f>
        <v>-0.07454268722009107</v>
      </c>
      <c r="C131">
        <f>C91*10000/C62</f>
        <v>-0.01341984853880411</v>
      </c>
      <c r="D131">
        <f>D91*10000/D62</f>
        <v>0.006160034680898119</v>
      </c>
      <c r="E131">
        <f>E91*10000/E62</f>
        <v>0.0253805891332214</v>
      </c>
      <c r="F131">
        <f>F91*10000/F62</f>
        <v>-0.0037299499939401474</v>
      </c>
      <c r="G131">
        <f>AVERAGE(C131:E131)</f>
        <v>0.006040258425105136</v>
      </c>
      <c r="H131">
        <f>STDEV(C131:E131)</f>
        <v>0.01940049614439726</v>
      </c>
      <c r="I131">
        <f>(B131*B4+C131*C4+D131*D4+E131*E4+F131*F4)/SUM(B4:F4)</f>
        <v>-0.00690136349114434</v>
      </c>
    </row>
    <row r="132" spans="1:9" ht="12.75">
      <c r="A132" t="s">
        <v>90</v>
      </c>
      <c r="B132">
        <f>B92*10000/B62</f>
        <v>0.02625636030293017</v>
      </c>
      <c r="C132">
        <f>C92*10000/C62</f>
        <v>0.030714909950637234</v>
      </c>
      <c r="D132">
        <f>D92*10000/D62</f>
        <v>0.07000552085003822</v>
      </c>
      <c r="E132">
        <f>E92*10000/E62</f>
        <v>0.060196447916128194</v>
      </c>
      <c r="F132">
        <f>F92*10000/F62</f>
        <v>0.018698805577923184</v>
      </c>
      <c r="G132">
        <f>AVERAGE(C132:E132)</f>
        <v>0.053638959572267886</v>
      </c>
      <c r="H132">
        <f>STDEV(C132:E132)</f>
        <v>0.020449658096088785</v>
      </c>
      <c r="I132">
        <f>(B132*B4+C132*C4+D132*D4+E132*E4+F132*F4)/SUM(B4:F4)</f>
        <v>0.04500650427284548</v>
      </c>
    </row>
    <row r="133" spans="1:9" ht="12.75">
      <c r="A133" t="s">
        <v>91</v>
      </c>
      <c r="B133">
        <f>B93*10000/B62</f>
        <v>0.09051708569747853</v>
      </c>
      <c r="C133">
        <f>C93*10000/C62</f>
        <v>0.08838928620982549</v>
      </c>
      <c r="D133">
        <f>D93*10000/D62</f>
        <v>0.08253423636053259</v>
      </c>
      <c r="E133">
        <f>E93*10000/E62</f>
        <v>0.06970691728723274</v>
      </c>
      <c r="F133">
        <f>F93*10000/F62</f>
        <v>0.03248092601732736</v>
      </c>
      <c r="G133">
        <f>AVERAGE(C133:E133)</f>
        <v>0.08021014661919694</v>
      </c>
      <c r="H133">
        <f>STDEV(C133:E133)</f>
        <v>0.009555562358349163</v>
      </c>
      <c r="I133">
        <f>(B133*B4+C133*C4+D133*D4+E133*E4+F133*F4)/SUM(B4:F4)</f>
        <v>0.07530531149531264</v>
      </c>
    </row>
    <row r="134" spans="1:9" ht="12.75">
      <c r="A134" t="s">
        <v>92</v>
      </c>
      <c r="B134">
        <f>B94*10000/B62</f>
        <v>-0.04342200217940577</v>
      </c>
      <c r="C134">
        <f>C94*10000/C62</f>
        <v>-0.019201830273379933</v>
      </c>
      <c r="D134">
        <f>D94*10000/D62</f>
        <v>-0.0003444805374609266</v>
      </c>
      <c r="E134">
        <f>E94*10000/E62</f>
        <v>0.00838732472207691</v>
      </c>
      <c r="F134">
        <f>F94*10000/F62</f>
        <v>-0.009229023730382651</v>
      </c>
      <c r="G134">
        <f>AVERAGE(C134:E134)</f>
        <v>-0.0037196620295879834</v>
      </c>
      <c r="H134">
        <f>STDEV(C134:E134)</f>
        <v>0.01410086011275316</v>
      </c>
      <c r="I134">
        <f>(B134*B4+C134*C4+D134*D4+E134*E4+F134*F4)/SUM(B4:F4)</f>
        <v>-0.010188864467310644</v>
      </c>
    </row>
    <row r="135" spans="1:9" ht="12.75">
      <c r="A135" t="s">
        <v>93</v>
      </c>
      <c r="B135">
        <f>B95*10000/B62</f>
        <v>-0.00947793203310888</v>
      </c>
      <c r="C135">
        <f>C95*10000/C62</f>
        <v>-0.0028361913567117383</v>
      </c>
      <c r="D135">
        <f>D95*10000/D62</f>
        <v>0.010962809229298301</v>
      </c>
      <c r="E135">
        <f>E95*10000/E62</f>
        <v>0.004041082631880348</v>
      </c>
      <c r="F135">
        <f>F95*10000/F62</f>
        <v>0.005289102592056855</v>
      </c>
      <c r="G135">
        <f>AVERAGE(C135:E135)</f>
        <v>0.004055900168155637</v>
      </c>
      <c r="H135">
        <f>STDEV(C135:E135)</f>
        <v>0.0068995122264340035</v>
      </c>
      <c r="I135">
        <f>(B135*B4+C135*C4+D135*D4+E135*E4+F135*F4)/SUM(B4:F4)</f>
        <v>0.002267078199233062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2004-06-28T12:21:55Z</cp:lastPrinted>
  <dcterms:created xsi:type="dcterms:W3CDTF">2004-06-28T12:21:55Z</dcterms:created>
  <dcterms:modified xsi:type="dcterms:W3CDTF">2004-06-28T14:41:56Z</dcterms:modified>
  <cp:category/>
  <cp:version/>
  <cp:contentType/>
  <cp:contentStatus/>
</cp:coreProperties>
</file>