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<sst xmlns="http://schemas.openxmlformats.org/spreadsheetml/2006/main" count="202" uniqueCount="97">
  <si>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29/06/2004       08:14:10</t>
  </si>
  <si>
    <t>LISSNER</t>
  </si>
  <si>
    <t>HCMQAP269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</si>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</sst>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0226808"/>
        <c:axId val="3605817"/>
      </c:lineChart>
      <c:catAx>
        <c:axId val="30226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605817"/>
        <c:crosses val="autoZero"/>
        <c:auto val="1"/>
        <c:lblOffset val="100"/>
        <c:noMultiLvlLbl val="0"/>
      </c:catAx>
      <c:valAx>
        <c:axId val="3605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022680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-0.002259</v>
      </c>
      <c r="C4" s="13">
        <v>-0.003752</v>
      </c>
      <c r="D4" s="13">
        <v>-0.003749</v>
      </c>
      <c r="E4" s="13">
        <v>-0.003752</v>
      </c>
      <c r="F4" s="24">
        <v>-0.002083</v>
      </c>
      <c r="G4" s="34">
        <v>-0.011694</v>
      </c>
    </row>
    <row r="5" spans="1:7" ht="12.75" thickBot="1">
      <c r="A5" s="44" t="s">
        <v>13</v>
      </c>
      <c r="B5" s="45">
        <v>9.798754</v>
      </c>
      <c r="C5" s="46">
        <v>4.781509</v>
      </c>
      <c r="D5" s="46">
        <v>-1.570993</v>
      </c>
      <c r="E5" s="46">
        <v>-4.904672</v>
      </c>
      <c r="F5" s="47">
        <v>-7.621704</v>
      </c>
      <c r="G5" s="48">
        <v>5.188771</v>
      </c>
    </row>
    <row r="6" spans="1:7" ht="12.75" thickTop="1">
      <c r="A6" s="6" t="s">
        <v>14</v>
      </c>
      <c r="B6" s="39">
        <v>16.46911</v>
      </c>
      <c r="C6" s="40">
        <v>-25.92228</v>
      </c>
      <c r="D6" s="40">
        <v>14.62759</v>
      </c>
      <c r="E6" s="40">
        <v>36.42425</v>
      </c>
      <c r="F6" s="41">
        <v>-63.07074</v>
      </c>
      <c r="G6" s="42">
        <v>0.003983909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0.3411334</v>
      </c>
      <c r="C8" s="14">
        <v>0.344219</v>
      </c>
      <c r="D8" s="14">
        <v>1.412501</v>
      </c>
      <c r="E8" s="14">
        <v>-0.2280319</v>
      </c>
      <c r="F8" s="25">
        <v>-4.4204</v>
      </c>
      <c r="G8" s="35">
        <v>-0.1734569</v>
      </c>
    </row>
    <row r="9" spans="1:7" ht="12">
      <c r="A9" s="20" t="s">
        <v>17</v>
      </c>
      <c r="B9" s="29">
        <v>1.104312</v>
      </c>
      <c r="C9" s="14">
        <v>0.3733402</v>
      </c>
      <c r="D9" s="14">
        <v>0.2698496</v>
      </c>
      <c r="E9" s="14">
        <v>-0.08046177</v>
      </c>
      <c r="F9" s="25">
        <v>-1.187704</v>
      </c>
      <c r="G9" s="35">
        <v>0.1366809</v>
      </c>
    </row>
    <row r="10" spans="1:7" ht="12">
      <c r="A10" s="20" t="s">
        <v>18</v>
      </c>
      <c r="B10" s="29">
        <v>-0.3383992</v>
      </c>
      <c r="C10" s="14">
        <v>0.08104866</v>
      </c>
      <c r="D10" s="14">
        <v>-0.5144755</v>
      </c>
      <c r="E10" s="14">
        <v>-0.1842663</v>
      </c>
      <c r="F10" s="25">
        <v>-0.1230614</v>
      </c>
      <c r="G10" s="35">
        <v>-0.2139572</v>
      </c>
    </row>
    <row r="11" spans="1:7" ht="12">
      <c r="A11" s="21" t="s">
        <v>19</v>
      </c>
      <c r="B11" s="31">
        <v>2.490172</v>
      </c>
      <c r="C11" s="16">
        <v>2.001476</v>
      </c>
      <c r="D11" s="16">
        <v>2.350267</v>
      </c>
      <c r="E11" s="16">
        <v>1.462993</v>
      </c>
      <c r="F11" s="27">
        <v>13.48034</v>
      </c>
      <c r="G11" s="37">
        <v>3.559857</v>
      </c>
    </row>
    <row r="12" spans="1:7" ht="12">
      <c r="A12" s="20" t="s">
        <v>20</v>
      </c>
      <c r="B12" s="29">
        <v>-0.1195738</v>
      </c>
      <c r="C12" s="14">
        <v>0.2155034</v>
      </c>
      <c r="D12" s="14">
        <v>0.04801604</v>
      </c>
      <c r="E12" s="14">
        <v>-0.1969837</v>
      </c>
      <c r="F12" s="25">
        <v>-0.5182364</v>
      </c>
      <c r="G12" s="35">
        <v>-0.07052565</v>
      </c>
    </row>
    <row r="13" spans="1:7" ht="12">
      <c r="A13" s="20" t="s">
        <v>21</v>
      </c>
      <c r="B13" s="29">
        <v>0.0160688</v>
      </c>
      <c r="C13" s="14">
        <v>-0.04469572</v>
      </c>
      <c r="D13" s="14">
        <v>-0.05310257</v>
      </c>
      <c r="E13" s="14">
        <v>0.1270242</v>
      </c>
      <c r="F13" s="25">
        <v>-0.02738856</v>
      </c>
      <c r="G13" s="35">
        <v>0.005712188</v>
      </c>
    </row>
    <row r="14" spans="1:7" ht="12">
      <c r="A14" s="20" t="s">
        <v>22</v>
      </c>
      <c r="B14" s="29">
        <v>0.02967772</v>
      </c>
      <c r="C14" s="14">
        <v>-0.01702595</v>
      </c>
      <c r="D14" s="14">
        <v>-0.05730514</v>
      </c>
      <c r="E14" s="14">
        <v>-0.07835411</v>
      </c>
      <c r="F14" s="25">
        <v>0.1000797</v>
      </c>
      <c r="G14" s="35">
        <v>-0.01905579</v>
      </c>
    </row>
    <row r="15" spans="1:7" ht="12">
      <c r="A15" s="21" t="s">
        <v>23</v>
      </c>
      <c r="B15" s="31">
        <v>-0.3852273</v>
      </c>
      <c r="C15" s="16">
        <v>-0.1301195</v>
      </c>
      <c r="D15" s="16">
        <v>-0.08615671</v>
      </c>
      <c r="E15" s="16">
        <v>-0.1766173</v>
      </c>
      <c r="F15" s="27">
        <v>-0.3501741</v>
      </c>
      <c r="G15" s="37">
        <v>-0.1970867</v>
      </c>
    </row>
    <row r="16" spans="1:7" ht="12">
      <c r="A16" s="20" t="s">
        <v>24</v>
      </c>
      <c r="B16" s="29">
        <v>-0.007282539</v>
      </c>
      <c r="C16" s="14">
        <v>0.03795889</v>
      </c>
      <c r="D16" s="14">
        <v>-0.0009321547</v>
      </c>
      <c r="E16" s="14">
        <v>0.004016017</v>
      </c>
      <c r="F16" s="25">
        <v>0.002389819</v>
      </c>
      <c r="G16" s="35">
        <v>0.009138505</v>
      </c>
    </row>
    <row r="17" spans="1:7" ht="12">
      <c r="A17" s="20" t="s">
        <v>25</v>
      </c>
      <c r="B17" s="29">
        <v>-0.02224761</v>
      </c>
      <c r="C17" s="14">
        <v>-0.008300611</v>
      </c>
      <c r="D17" s="14">
        <v>-0.009820092</v>
      </c>
      <c r="E17" s="14">
        <v>-0.02163784</v>
      </c>
      <c r="F17" s="25">
        <v>-0.01943231</v>
      </c>
      <c r="G17" s="35">
        <v>-0.015381</v>
      </c>
    </row>
    <row r="18" spans="1:7" ht="12">
      <c r="A18" s="20" t="s">
        <v>26</v>
      </c>
      <c r="B18" s="29">
        <v>0.01458012</v>
      </c>
      <c r="C18" s="14">
        <v>0.01692219</v>
      </c>
      <c r="D18" s="14">
        <v>0.02001759</v>
      </c>
      <c r="E18" s="14">
        <v>0.02334053</v>
      </c>
      <c r="F18" s="25">
        <v>0.006320335</v>
      </c>
      <c r="G18" s="35">
        <v>0.01745044</v>
      </c>
    </row>
    <row r="19" spans="1:7" ht="12">
      <c r="A19" s="21" t="s">
        <v>27</v>
      </c>
      <c r="B19" s="31">
        <v>-0.2031488</v>
      </c>
      <c r="C19" s="16">
        <v>-0.1878677</v>
      </c>
      <c r="D19" s="16">
        <v>-0.1965606</v>
      </c>
      <c r="E19" s="16">
        <v>-0.1882769</v>
      </c>
      <c r="F19" s="27">
        <v>-0.1447315</v>
      </c>
      <c r="G19" s="37">
        <v>-0.1865073</v>
      </c>
    </row>
    <row r="20" spans="1:7" ht="12.75" thickBot="1">
      <c r="A20" s="44" t="s">
        <v>28</v>
      </c>
      <c r="B20" s="45">
        <v>-0.001395884</v>
      </c>
      <c r="C20" s="46">
        <v>-0.001947164</v>
      </c>
      <c r="D20" s="46">
        <v>-0.0007818927</v>
      </c>
      <c r="E20" s="46">
        <v>0.003528539</v>
      </c>
      <c r="F20" s="47">
        <v>0.001767989</v>
      </c>
      <c r="G20" s="48">
        <v>0.0002264526</v>
      </c>
    </row>
    <row r="21" spans="1:7" ht="12.75" thickTop="1">
      <c r="A21" s="6" t="s">
        <v>29</v>
      </c>
      <c r="B21" s="39">
        <v>-149.6343</v>
      </c>
      <c r="C21" s="40">
        <v>96.78968</v>
      </c>
      <c r="D21" s="40">
        <v>125.8974</v>
      </c>
      <c r="E21" s="40">
        <v>-58.62474</v>
      </c>
      <c r="F21" s="41">
        <v>-133.073</v>
      </c>
      <c r="G21" s="43">
        <v>0.003699296</v>
      </c>
    </row>
    <row r="22" spans="1:7" ht="12">
      <c r="A22" s="20" t="s">
        <v>30</v>
      </c>
      <c r="B22" s="29">
        <v>196.0002</v>
      </c>
      <c r="C22" s="14">
        <v>95.6331</v>
      </c>
      <c r="D22" s="14">
        <v>-31.41997</v>
      </c>
      <c r="E22" s="14">
        <v>-98.09659</v>
      </c>
      <c r="F22" s="25">
        <v>-152.4459</v>
      </c>
      <c r="G22" s="36">
        <v>0</v>
      </c>
    </row>
    <row r="23" spans="1:7" ht="12">
      <c r="A23" s="20" t="s">
        <v>31</v>
      </c>
      <c r="B23" s="29">
        <v>3.501786</v>
      </c>
      <c r="C23" s="14">
        <v>-4.654586</v>
      </c>
      <c r="D23" s="14">
        <v>-3.179229</v>
      </c>
      <c r="E23" s="14">
        <v>-0.7863926</v>
      </c>
      <c r="F23" s="25">
        <v>6.99464</v>
      </c>
      <c r="G23" s="35">
        <v>-0.6318193</v>
      </c>
    </row>
    <row r="24" spans="1:7" ht="12">
      <c r="A24" s="20" t="s">
        <v>32</v>
      </c>
      <c r="B24" s="29">
        <v>-0.192574</v>
      </c>
      <c r="C24" s="14">
        <v>-0.006983763</v>
      </c>
      <c r="D24" s="14">
        <v>-1.286131</v>
      </c>
      <c r="E24" s="14">
        <v>-3.365958</v>
      </c>
      <c r="F24" s="25">
        <v>-1.202055</v>
      </c>
      <c r="G24" s="35">
        <v>-1.309099</v>
      </c>
    </row>
    <row r="25" spans="1:7" ht="12">
      <c r="A25" s="20" t="s">
        <v>33</v>
      </c>
      <c r="B25" s="29">
        <v>0.6420053</v>
      </c>
      <c r="C25" s="14">
        <v>-1.043547</v>
      </c>
      <c r="D25" s="14">
        <v>-0.9601831</v>
      </c>
      <c r="E25" s="14">
        <v>-0.8010548</v>
      </c>
      <c r="F25" s="25">
        <v>-2.971861</v>
      </c>
      <c r="G25" s="35">
        <v>-0.9786048</v>
      </c>
    </row>
    <row r="26" spans="1:7" ht="12">
      <c r="A26" s="21" t="s">
        <v>34</v>
      </c>
      <c r="B26" s="31">
        <v>1.11923</v>
      </c>
      <c r="C26" s="16">
        <v>0.7540033</v>
      </c>
      <c r="D26" s="16">
        <v>0.7138751</v>
      </c>
      <c r="E26" s="16">
        <v>1.20783</v>
      </c>
      <c r="F26" s="27">
        <v>1.98196</v>
      </c>
      <c r="G26" s="37">
        <v>1.070584</v>
      </c>
    </row>
    <row r="27" spans="1:7" ht="12">
      <c r="A27" s="20" t="s">
        <v>35</v>
      </c>
      <c r="B27" s="29">
        <v>0.1504798</v>
      </c>
      <c r="C27" s="14">
        <v>-0.4153351</v>
      </c>
      <c r="D27" s="14">
        <v>-0.4281266</v>
      </c>
      <c r="E27" s="14">
        <v>-0.5824028</v>
      </c>
      <c r="F27" s="25">
        <v>-0.4936475</v>
      </c>
      <c r="G27" s="49">
        <v>-0.3871077</v>
      </c>
    </row>
    <row r="28" spans="1:7" ht="12">
      <c r="A28" s="20" t="s">
        <v>36</v>
      </c>
      <c r="B28" s="29">
        <v>0.1505123</v>
      </c>
      <c r="C28" s="14">
        <v>-0.1408601</v>
      </c>
      <c r="D28" s="14">
        <v>-0.2056158</v>
      </c>
      <c r="E28" s="14">
        <v>-0.2892415</v>
      </c>
      <c r="F28" s="25">
        <v>-0.06737245</v>
      </c>
      <c r="G28" s="35">
        <v>-0.1401041</v>
      </c>
    </row>
    <row r="29" spans="1:7" ht="12">
      <c r="A29" s="20" t="s">
        <v>37</v>
      </c>
      <c r="B29" s="29">
        <v>0.03125032</v>
      </c>
      <c r="C29" s="14">
        <v>-0.08477428</v>
      </c>
      <c r="D29" s="14">
        <v>0.005561648</v>
      </c>
      <c r="E29" s="14">
        <v>0.05322587</v>
      </c>
      <c r="F29" s="25">
        <v>-0.09707888</v>
      </c>
      <c r="G29" s="35">
        <v>-0.0146948</v>
      </c>
    </row>
    <row r="30" spans="1:7" ht="12">
      <c r="A30" s="21" t="s">
        <v>38</v>
      </c>
      <c r="B30" s="31">
        <v>0.0805762</v>
      </c>
      <c r="C30" s="16">
        <v>0.1334944</v>
      </c>
      <c r="D30" s="16">
        <v>0.07362624</v>
      </c>
      <c r="E30" s="16">
        <v>0.01867621</v>
      </c>
      <c r="F30" s="27">
        <v>0.3129018</v>
      </c>
      <c r="G30" s="37">
        <v>0.1077664</v>
      </c>
    </row>
    <row r="31" spans="1:7" ht="12">
      <c r="A31" s="20" t="s">
        <v>39</v>
      </c>
      <c r="B31" s="29">
        <v>-0.02492323</v>
      </c>
      <c r="C31" s="14">
        <v>0.01177139</v>
      </c>
      <c r="D31" s="14">
        <v>0.02688101</v>
      </c>
      <c r="E31" s="14">
        <v>-0.01088522</v>
      </c>
      <c r="F31" s="25">
        <v>-0.06602316</v>
      </c>
      <c r="G31" s="35">
        <v>-0.005751928</v>
      </c>
    </row>
    <row r="32" spans="1:7" ht="12">
      <c r="A32" s="20" t="s">
        <v>40</v>
      </c>
      <c r="B32" s="29">
        <v>0.01250583</v>
      </c>
      <c r="C32" s="14">
        <v>-0.02663828</v>
      </c>
      <c r="D32" s="14">
        <v>-0.01156082</v>
      </c>
      <c r="E32" s="14">
        <v>-0.0006557277</v>
      </c>
      <c r="F32" s="25">
        <v>0.003922062</v>
      </c>
      <c r="G32" s="35">
        <v>-0.007011638</v>
      </c>
    </row>
    <row r="33" spans="1:7" ht="12">
      <c r="A33" s="20" t="s">
        <v>41</v>
      </c>
      <c r="B33" s="29">
        <v>0.1128848</v>
      </c>
      <c r="C33" s="14">
        <v>0.04866428</v>
      </c>
      <c r="D33" s="14">
        <v>0.03050857</v>
      </c>
      <c r="E33" s="14">
        <v>0.07076824</v>
      </c>
      <c r="F33" s="25">
        <v>0.05302141</v>
      </c>
      <c r="G33" s="35">
        <v>0.05950174</v>
      </c>
    </row>
    <row r="34" spans="1:7" ht="12">
      <c r="A34" s="21" t="s">
        <v>42</v>
      </c>
      <c r="B34" s="31">
        <v>-0.03022074</v>
      </c>
      <c r="C34" s="16">
        <v>-0.007911811</v>
      </c>
      <c r="D34" s="16">
        <v>0.01189309</v>
      </c>
      <c r="E34" s="16">
        <v>0.00462106</v>
      </c>
      <c r="F34" s="27">
        <v>-0.01940261</v>
      </c>
      <c r="G34" s="37">
        <v>-0.004916813</v>
      </c>
    </row>
    <row r="35" spans="1:7" ht="12.75" thickBot="1">
      <c r="A35" s="22" t="s">
        <v>43</v>
      </c>
      <c r="B35" s="32">
        <v>-0.006017106</v>
      </c>
      <c r="C35" s="17">
        <v>-0.003192837</v>
      </c>
      <c r="D35" s="17">
        <v>-0.002192821</v>
      </c>
      <c r="E35" s="17">
        <v>0.003194583</v>
      </c>
      <c r="F35" s="28">
        <v>0.003581997</v>
      </c>
      <c r="G35" s="38">
        <v>-0.0009199305</v>
      </c>
    </row>
    <row r="36" spans="1:7" ht="12">
      <c r="A36" s="4" t="s">
        <v>44</v>
      </c>
      <c r="B36" s="3">
        <v>22.48535</v>
      </c>
      <c r="C36" s="3">
        <v>22.48535</v>
      </c>
      <c r="D36" s="3">
        <v>22.49451</v>
      </c>
      <c r="E36" s="3">
        <v>22.49146</v>
      </c>
      <c r="F36" s="3">
        <v>22.49756</v>
      </c>
      <c r="G36" s="3"/>
    </row>
    <row r="37" spans="1:6" ht="12">
      <c r="A37" s="4" t="s">
        <v>45</v>
      </c>
      <c r="B37" s="2">
        <v>-0.323995</v>
      </c>
      <c r="C37" s="2">
        <v>-0.2934774</v>
      </c>
      <c r="D37" s="2">
        <v>-0.273641</v>
      </c>
      <c r="E37" s="2">
        <v>-0.2538045</v>
      </c>
      <c r="F37" s="2">
        <v>-0.235494</v>
      </c>
    </row>
    <row r="38" spans="1:7" ht="12">
      <c r="A38" s="4" t="s">
        <v>52</v>
      </c>
      <c r="B38" s="2">
        <v>-2.300283E-05</v>
      </c>
      <c r="C38" s="2">
        <v>4.249043E-05</v>
      </c>
      <c r="D38" s="2">
        <v>-2.419419E-05</v>
      </c>
      <c r="E38" s="2">
        <v>-6.289282E-05</v>
      </c>
      <c r="F38" s="2">
        <v>0.0001037475</v>
      </c>
      <c r="G38" s="2">
        <v>0.0002299565</v>
      </c>
    </row>
    <row r="39" spans="1:7" ht="12.75" thickBot="1">
      <c r="A39" s="4" t="s">
        <v>53</v>
      </c>
      <c r="B39" s="2">
        <v>0.0002548291</v>
      </c>
      <c r="C39" s="2">
        <v>-0.0001649488</v>
      </c>
      <c r="D39" s="2">
        <v>-0.0002141016</v>
      </c>
      <c r="E39" s="2">
        <v>9.904509E-05</v>
      </c>
      <c r="F39" s="2">
        <v>0.0002278057</v>
      </c>
      <c r="G39" s="2">
        <v>0.0006737821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3.117924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0.003752</v>
      </c>
      <c r="D4">
        <v>0.003749</v>
      </c>
      <c r="E4">
        <v>0.003752</v>
      </c>
      <c r="F4">
        <v>0.002083</v>
      </c>
      <c r="G4">
        <v>0.011694</v>
      </c>
    </row>
    <row r="5" spans="1:7" ht="12.75">
      <c r="A5" t="s">
        <v>13</v>
      </c>
      <c r="B5">
        <v>9.798754</v>
      </c>
      <c r="C5">
        <v>4.781509</v>
      </c>
      <c r="D5">
        <v>-1.570993</v>
      </c>
      <c r="E5">
        <v>-4.904672</v>
      </c>
      <c r="F5">
        <v>-7.621704</v>
      </c>
      <c r="G5">
        <v>5.188771</v>
      </c>
    </row>
    <row r="6" spans="1:7" ht="12.75">
      <c r="A6" t="s">
        <v>14</v>
      </c>
      <c r="B6" s="50">
        <v>16.46911</v>
      </c>
      <c r="C6" s="50">
        <v>-25.92228</v>
      </c>
      <c r="D6" s="50">
        <v>14.62759</v>
      </c>
      <c r="E6" s="50">
        <v>36.42425</v>
      </c>
      <c r="F6" s="50">
        <v>-63.07074</v>
      </c>
      <c r="G6" s="50">
        <v>0.003983909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0.3411334</v>
      </c>
      <c r="C8" s="50">
        <v>0.344219</v>
      </c>
      <c r="D8" s="50">
        <v>1.412501</v>
      </c>
      <c r="E8" s="50">
        <v>-0.2280319</v>
      </c>
      <c r="F8" s="50">
        <v>-4.4204</v>
      </c>
      <c r="G8" s="50">
        <v>-0.1734569</v>
      </c>
    </row>
    <row r="9" spans="1:7" ht="12.75">
      <c r="A9" t="s">
        <v>17</v>
      </c>
      <c r="B9" s="50">
        <v>1.104312</v>
      </c>
      <c r="C9" s="50">
        <v>0.3733402</v>
      </c>
      <c r="D9" s="50">
        <v>0.2698496</v>
      </c>
      <c r="E9" s="50">
        <v>-0.08046177</v>
      </c>
      <c r="F9" s="50">
        <v>-1.187704</v>
      </c>
      <c r="G9" s="50">
        <v>0.1366809</v>
      </c>
    </row>
    <row r="10" spans="1:7" ht="12.75">
      <c r="A10" t="s">
        <v>18</v>
      </c>
      <c r="B10" s="50">
        <v>-0.3383992</v>
      </c>
      <c r="C10" s="50">
        <v>0.08104866</v>
      </c>
      <c r="D10" s="50">
        <v>-0.5144755</v>
      </c>
      <c r="E10" s="50">
        <v>-0.1842663</v>
      </c>
      <c r="F10" s="50">
        <v>-0.1230614</v>
      </c>
      <c r="G10" s="50">
        <v>-0.2139572</v>
      </c>
    </row>
    <row r="11" spans="1:7" ht="12.75">
      <c r="A11" t="s">
        <v>19</v>
      </c>
      <c r="B11" s="50">
        <v>2.490172</v>
      </c>
      <c r="C11" s="50">
        <v>2.001476</v>
      </c>
      <c r="D11" s="50">
        <v>2.350267</v>
      </c>
      <c r="E11" s="50">
        <v>1.462993</v>
      </c>
      <c r="F11" s="50">
        <v>13.48034</v>
      </c>
      <c r="G11" s="50">
        <v>3.559857</v>
      </c>
    </row>
    <row r="12" spans="1:7" ht="12.75">
      <c r="A12" t="s">
        <v>20</v>
      </c>
      <c r="B12" s="50">
        <v>-0.1195738</v>
      </c>
      <c r="C12" s="50">
        <v>0.2155034</v>
      </c>
      <c r="D12" s="50">
        <v>0.04801604</v>
      </c>
      <c r="E12" s="50">
        <v>-0.1969837</v>
      </c>
      <c r="F12" s="50">
        <v>-0.5182364</v>
      </c>
      <c r="G12" s="50">
        <v>-0.07052565</v>
      </c>
    </row>
    <row r="13" spans="1:7" ht="12.75">
      <c r="A13" t="s">
        <v>21</v>
      </c>
      <c r="B13" s="50">
        <v>0.0160688</v>
      </c>
      <c r="C13" s="50">
        <v>-0.04469572</v>
      </c>
      <c r="D13" s="50">
        <v>-0.05310257</v>
      </c>
      <c r="E13" s="50">
        <v>0.1270242</v>
      </c>
      <c r="F13" s="50">
        <v>-0.02738856</v>
      </c>
      <c r="G13" s="50">
        <v>0.005712188</v>
      </c>
    </row>
    <row r="14" spans="1:7" ht="12.75">
      <c r="A14" t="s">
        <v>22</v>
      </c>
      <c r="B14" s="50">
        <v>0.02967772</v>
      </c>
      <c r="C14" s="50">
        <v>-0.01702595</v>
      </c>
      <c r="D14" s="50">
        <v>-0.05730514</v>
      </c>
      <c r="E14" s="50">
        <v>-0.07835411</v>
      </c>
      <c r="F14" s="50">
        <v>0.1000797</v>
      </c>
      <c r="G14" s="50">
        <v>-0.01905579</v>
      </c>
    </row>
    <row r="15" spans="1:7" ht="12.75">
      <c r="A15" t="s">
        <v>23</v>
      </c>
      <c r="B15" s="50">
        <v>-0.3852273</v>
      </c>
      <c r="C15" s="50">
        <v>-0.1301195</v>
      </c>
      <c r="D15" s="50">
        <v>-0.08615671</v>
      </c>
      <c r="E15" s="50">
        <v>-0.1766173</v>
      </c>
      <c r="F15" s="50">
        <v>-0.3501741</v>
      </c>
      <c r="G15" s="50">
        <v>-0.1970867</v>
      </c>
    </row>
    <row r="16" spans="1:7" ht="12.75">
      <c r="A16" t="s">
        <v>24</v>
      </c>
      <c r="B16" s="50">
        <v>-0.007282539</v>
      </c>
      <c r="C16" s="50">
        <v>0.03795889</v>
      </c>
      <c r="D16" s="50">
        <v>-0.0009321547</v>
      </c>
      <c r="E16" s="50">
        <v>0.004016017</v>
      </c>
      <c r="F16" s="50">
        <v>0.002389819</v>
      </c>
      <c r="G16" s="50">
        <v>0.009138505</v>
      </c>
    </row>
    <row r="17" spans="1:7" ht="12.75">
      <c r="A17" t="s">
        <v>25</v>
      </c>
      <c r="B17" s="50">
        <v>-0.02224761</v>
      </c>
      <c r="C17" s="50">
        <v>-0.008300611</v>
      </c>
      <c r="D17" s="50">
        <v>-0.009820092</v>
      </c>
      <c r="E17" s="50">
        <v>-0.02163784</v>
      </c>
      <c r="F17" s="50">
        <v>-0.01943231</v>
      </c>
      <c r="G17" s="50">
        <v>-0.015381</v>
      </c>
    </row>
    <row r="18" spans="1:7" ht="12.75">
      <c r="A18" t="s">
        <v>26</v>
      </c>
      <c r="B18" s="50">
        <v>0.01458012</v>
      </c>
      <c r="C18" s="50">
        <v>0.01692219</v>
      </c>
      <c r="D18" s="50">
        <v>0.02001759</v>
      </c>
      <c r="E18" s="50">
        <v>0.02334053</v>
      </c>
      <c r="F18" s="50">
        <v>0.006320335</v>
      </c>
      <c r="G18" s="50">
        <v>0.01745044</v>
      </c>
    </row>
    <row r="19" spans="1:7" ht="12.75">
      <c r="A19" t="s">
        <v>27</v>
      </c>
      <c r="B19" s="50">
        <v>-0.2031488</v>
      </c>
      <c r="C19" s="50">
        <v>-0.1878677</v>
      </c>
      <c r="D19" s="50">
        <v>-0.1965606</v>
      </c>
      <c r="E19" s="50">
        <v>-0.1882769</v>
      </c>
      <c r="F19" s="50">
        <v>-0.1447315</v>
      </c>
      <c r="G19" s="50">
        <v>-0.1865073</v>
      </c>
    </row>
    <row r="20" spans="1:7" ht="12.75">
      <c r="A20" t="s">
        <v>28</v>
      </c>
      <c r="B20" s="50">
        <v>-0.001395884</v>
      </c>
      <c r="C20" s="50">
        <v>-0.001947164</v>
      </c>
      <c r="D20" s="50">
        <v>-0.0007818927</v>
      </c>
      <c r="E20" s="50">
        <v>0.003528539</v>
      </c>
      <c r="F20" s="50">
        <v>0.001767989</v>
      </c>
      <c r="G20" s="50">
        <v>0.0002264526</v>
      </c>
    </row>
    <row r="21" spans="1:7" ht="12.75">
      <c r="A21" t="s">
        <v>29</v>
      </c>
      <c r="B21" s="50">
        <v>-149.6343</v>
      </c>
      <c r="C21" s="50">
        <v>96.78968</v>
      </c>
      <c r="D21" s="50">
        <v>125.8974</v>
      </c>
      <c r="E21" s="50">
        <v>-58.62474</v>
      </c>
      <c r="F21" s="50">
        <v>-133.073</v>
      </c>
      <c r="G21" s="50">
        <v>0.003699296</v>
      </c>
    </row>
    <row r="22" spans="1:7" ht="12.75">
      <c r="A22" t="s">
        <v>30</v>
      </c>
      <c r="B22" s="50">
        <v>196.0002</v>
      </c>
      <c r="C22" s="50">
        <v>95.6331</v>
      </c>
      <c r="D22" s="50">
        <v>-31.41997</v>
      </c>
      <c r="E22" s="50">
        <v>-98.09659</v>
      </c>
      <c r="F22" s="50">
        <v>-152.4459</v>
      </c>
      <c r="G22" s="50">
        <v>0</v>
      </c>
    </row>
    <row r="23" spans="1:7" ht="12.75">
      <c r="A23" t="s">
        <v>31</v>
      </c>
      <c r="B23" s="50">
        <v>3.501786</v>
      </c>
      <c r="C23" s="50">
        <v>-4.654586</v>
      </c>
      <c r="D23" s="50">
        <v>-3.179229</v>
      </c>
      <c r="E23" s="50">
        <v>-0.7863926</v>
      </c>
      <c r="F23" s="50">
        <v>6.99464</v>
      </c>
      <c r="G23" s="50">
        <v>-0.6318193</v>
      </c>
    </row>
    <row r="24" spans="1:7" ht="12.75">
      <c r="A24" t="s">
        <v>32</v>
      </c>
      <c r="B24" s="50">
        <v>-0.192574</v>
      </c>
      <c r="C24" s="50">
        <v>-0.006983763</v>
      </c>
      <c r="D24" s="50">
        <v>-1.286131</v>
      </c>
      <c r="E24" s="50">
        <v>-3.365958</v>
      </c>
      <c r="F24" s="50">
        <v>-1.202055</v>
      </c>
      <c r="G24" s="50">
        <v>-1.309099</v>
      </c>
    </row>
    <row r="25" spans="1:7" ht="12.75">
      <c r="A25" t="s">
        <v>33</v>
      </c>
      <c r="B25" s="50">
        <v>0.6420053</v>
      </c>
      <c r="C25" s="50">
        <v>-1.043547</v>
      </c>
      <c r="D25" s="50">
        <v>-0.9601831</v>
      </c>
      <c r="E25" s="50">
        <v>-0.8010548</v>
      </c>
      <c r="F25" s="50">
        <v>-2.971861</v>
      </c>
      <c r="G25" s="50">
        <v>-0.9786048</v>
      </c>
    </row>
    <row r="26" spans="1:7" ht="12.75">
      <c r="A26" t="s">
        <v>34</v>
      </c>
      <c r="B26" s="50">
        <v>1.11923</v>
      </c>
      <c r="C26" s="50">
        <v>0.7540033</v>
      </c>
      <c r="D26" s="50">
        <v>0.7138751</v>
      </c>
      <c r="E26" s="50">
        <v>1.20783</v>
      </c>
      <c r="F26" s="50">
        <v>1.98196</v>
      </c>
      <c r="G26" s="50">
        <v>1.070584</v>
      </c>
    </row>
    <row r="27" spans="1:7" ht="12.75">
      <c r="A27" t="s">
        <v>35</v>
      </c>
      <c r="B27" s="50">
        <v>0.1504798</v>
      </c>
      <c r="C27" s="50">
        <v>-0.4153351</v>
      </c>
      <c r="D27" s="50">
        <v>-0.4281266</v>
      </c>
      <c r="E27" s="50">
        <v>-0.5824028</v>
      </c>
      <c r="F27" s="50">
        <v>-0.4936475</v>
      </c>
      <c r="G27" s="50">
        <v>-0.3871077</v>
      </c>
    </row>
    <row r="28" spans="1:7" ht="12.75">
      <c r="A28" t="s">
        <v>36</v>
      </c>
      <c r="B28" s="50">
        <v>0.1505123</v>
      </c>
      <c r="C28" s="50">
        <v>-0.1408601</v>
      </c>
      <c r="D28" s="50">
        <v>-0.2056158</v>
      </c>
      <c r="E28" s="50">
        <v>-0.2892415</v>
      </c>
      <c r="F28" s="50">
        <v>-0.06737245</v>
      </c>
      <c r="G28" s="50">
        <v>-0.1401041</v>
      </c>
    </row>
    <row r="29" spans="1:7" ht="12.75">
      <c r="A29" t="s">
        <v>37</v>
      </c>
      <c r="B29" s="50">
        <v>0.03125032</v>
      </c>
      <c r="C29" s="50">
        <v>-0.08477428</v>
      </c>
      <c r="D29" s="50">
        <v>0.005561648</v>
      </c>
      <c r="E29" s="50">
        <v>0.05322587</v>
      </c>
      <c r="F29" s="50">
        <v>-0.09707888</v>
      </c>
      <c r="G29" s="50">
        <v>-0.0146948</v>
      </c>
    </row>
    <row r="30" spans="1:7" ht="12.75">
      <c r="A30" t="s">
        <v>38</v>
      </c>
      <c r="B30" s="50">
        <v>0.0805762</v>
      </c>
      <c r="C30" s="50">
        <v>0.1334944</v>
      </c>
      <c r="D30" s="50">
        <v>0.07362624</v>
      </c>
      <c r="E30" s="50">
        <v>0.01867621</v>
      </c>
      <c r="F30" s="50">
        <v>0.3129018</v>
      </c>
      <c r="G30" s="50">
        <v>0.1077664</v>
      </c>
    </row>
    <row r="31" spans="1:7" ht="12.75">
      <c r="A31" t="s">
        <v>39</v>
      </c>
      <c r="B31" s="50">
        <v>-0.02492323</v>
      </c>
      <c r="C31" s="50">
        <v>0.01177139</v>
      </c>
      <c r="D31" s="50">
        <v>0.02688101</v>
      </c>
      <c r="E31" s="50">
        <v>-0.01088522</v>
      </c>
      <c r="F31" s="50">
        <v>-0.06602316</v>
      </c>
      <c r="G31" s="50">
        <v>-0.005751928</v>
      </c>
    </row>
    <row r="32" spans="1:7" ht="12.75">
      <c r="A32" t="s">
        <v>40</v>
      </c>
      <c r="B32" s="50">
        <v>0.01250583</v>
      </c>
      <c r="C32" s="50">
        <v>-0.02663828</v>
      </c>
      <c r="D32" s="50">
        <v>-0.01156082</v>
      </c>
      <c r="E32" s="50">
        <v>-0.0006557277</v>
      </c>
      <c r="F32" s="50">
        <v>0.003922062</v>
      </c>
      <c r="G32" s="50">
        <v>-0.007011638</v>
      </c>
    </row>
    <row r="33" spans="1:7" ht="12.75">
      <c r="A33" t="s">
        <v>41</v>
      </c>
      <c r="B33" s="50">
        <v>0.1128848</v>
      </c>
      <c r="C33" s="50">
        <v>0.04866428</v>
      </c>
      <c r="D33" s="50">
        <v>0.03050857</v>
      </c>
      <c r="E33" s="50">
        <v>0.07076824</v>
      </c>
      <c r="F33" s="50">
        <v>0.05302141</v>
      </c>
      <c r="G33" s="50">
        <v>0.05950174</v>
      </c>
    </row>
    <row r="34" spans="1:7" ht="12.75">
      <c r="A34" t="s">
        <v>42</v>
      </c>
      <c r="B34" s="50">
        <v>-0.03022074</v>
      </c>
      <c r="C34" s="50">
        <v>-0.007911811</v>
      </c>
      <c r="D34" s="50">
        <v>0.01189309</v>
      </c>
      <c r="E34" s="50">
        <v>0.00462106</v>
      </c>
      <c r="F34" s="50">
        <v>-0.01940261</v>
      </c>
      <c r="G34" s="50">
        <v>-0.004916813</v>
      </c>
    </row>
    <row r="35" spans="1:7" ht="12.75">
      <c r="A35" t="s">
        <v>43</v>
      </c>
      <c r="B35" s="50">
        <v>-0.006017106</v>
      </c>
      <c r="C35" s="50">
        <v>-0.003192837</v>
      </c>
      <c r="D35" s="50">
        <v>-0.002192821</v>
      </c>
      <c r="E35" s="50">
        <v>0.003194583</v>
      </c>
      <c r="F35" s="50">
        <v>0.003581997</v>
      </c>
      <c r="G35" s="50">
        <v>-0.0009199305</v>
      </c>
    </row>
    <row r="36" spans="1:6" ht="12.75">
      <c r="A36" t="s">
        <v>44</v>
      </c>
      <c r="B36" s="50">
        <v>22.48535</v>
      </c>
      <c r="C36" s="50">
        <v>22.48535</v>
      </c>
      <c r="D36" s="50">
        <v>22.49451</v>
      </c>
      <c r="E36" s="50">
        <v>22.49146</v>
      </c>
      <c r="F36" s="50">
        <v>22.49756</v>
      </c>
    </row>
    <row r="37" spans="1:6" ht="12.75">
      <c r="A37" t="s">
        <v>45</v>
      </c>
      <c r="B37" s="50">
        <v>-0.323995</v>
      </c>
      <c r="C37" s="50">
        <v>-0.2934774</v>
      </c>
      <c r="D37" s="50">
        <v>-0.273641</v>
      </c>
      <c r="E37" s="50">
        <v>-0.2538045</v>
      </c>
      <c r="F37" s="50">
        <v>-0.235494</v>
      </c>
    </row>
    <row r="38" spans="1:7" ht="12.75">
      <c r="A38" t="s">
        <v>54</v>
      </c>
      <c r="B38" s="50">
        <v>-2.300283E-05</v>
      </c>
      <c r="C38" s="50">
        <v>4.249043E-05</v>
      </c>
      <c r="D38" s="50">
        <v>-2.419419E-05</v>
      </c>
      <c r="E38" s="50">
        <v>-6.289282E-05</v>
      </c>
      <c r="F38" s="50">
        <v>0.0001037475</v>
      </c>
      <c r="G38" s="50">
        <v>0.0002299565</v>
      </c>
    </row>
    <row r="39" spans="1:7" ht="12.75">
      <c r="A39" t="s">
        <v>55</v>
      </c>
      <c r="B39" s="50">
        <v>0.0002548291</v>
      </c>
      <c r="C39" s="50">
        <v>-0.0001649488</v>
      </c>
      <c r="D39" s="50">
        <v>-0.0002141016</v>
      </c>
      <c r="E39" s="50">
        <v>9.904509E-05</v>
      </c>
      <c r="F39" s="50">
        <v>0.0002278057</v>
      </c>
      <c r="G39" s="50">
        <v>0.0006737821</v>
      </c>
    </row>
    <row r="40" spans="2:5" ht="12.75">
      <c r="B40" t="s">
        <v>46</v>
      </c>
      <c r="C40">
        <v>-0.003751</v>
      </c>
      <c r="D40" t="s">
        <v>47</v>
      </c>
      <c r="E40">
        <v>3.117924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-2.3002830251130298E-05</v>
      </c>
      <c r="C50">
        <f>-0.017/(C7*C7+C22*C22)*(C21*C22+C6*C7)</f>
        <v>4.2490419443147026E-05</v>
      </c>
      <c r="D50">
        <f>-0.017/(D7*D7+D22*D22)*(D21*D22+D6*D7)</f>
        <v>-2.419419642109793E-05</v>
      </c>
      <c r="E50">
        <f>-0.017/(E7*E7+E22*E22)*(E21*E22+E6*E7)</f>
        <v>-6.289282366492281E-05</v>
      </c>
      <c r="F50">
        <f>-0.017/(F7*F7+F22*F22)*(F21*F22+F6*F7)</f>
        <v>0.00010374745369599296</v>
      </c>
      <c r="G50">
        <f>(B50*B$4+C50*C$4+D50*D$4+E50*E$4+F50*F$4)/SUM(B$4:F$4)</f>
        <v>-1.9950692602429538E-07</v>
      </c>
    </row>
    <row r="51" spans="1:7" ht="12.75">
      <c r="A51" t="s">
        <v>58</v>
      </c>
      <c r="B51">
        <f>-0.017/(B7*B7+B22*B22)*(B21*B7-B6*B22)</f>
        <v>0.00025482916593297877</v>
      </c>
      <c r="C51">
        <f>-0.017/(C7*C7+C22*C22)*(C21*C7-C6*C22)</f>
        <v>-0.00016494880505316486</v>
      </c>
      <c r="D51">
        <f>-0.017/(D7*D7+D22*D22)*(D21*D7-D6*D22)</f>
        <v>-0.0002141015980925725</v>
      </c>
      <c r="E51">
        <f>-0.017/(E7*E7+E22*E22)*(E21*E7-E6*E22)</f>
        <v>9.904510084629999E-05</v>
      </c>
      <c r="F51">
        <f>-0.017/(F7*F7+F22*F22)*(F21*F7-F6*F22)</f>
        <v>0.00022780568739513943</v>
      </c>
      <c r="G51">
        <f>(B51*B$4+C51*C$4+D51*D$4+E51*E$4+F51*F$4)/SUM(B$4:F$4)</f>
        <v>1.5437207660351218E-08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9999.894093618901</v>
      </c>
      <c r="C62">
        <f>C7+(2/0.017)*(C8*C50-C23*C51)</f>
        <v>9999.911395013056</v>
      </c>
      <c r="D62">
        <f>D7+(2/0.017)*(D8*D50-D23*D51)</f>
        <v>9999.915899725149</v>
      </c>
      <c r="E62">
        <f>E7+(2/0.017)*(E8*E50-E23*E51)</f>
        <v>10000.010850576993</v>
      </c>
      <c r="F62">
        <f>F7+(2/0.017)*(F8*F50-F23*F51)</f>
        <v>9999.758585409694</v>
      </c>
    </row>
    <row r="63" spans="1:6" ht="12.75">
      <c r="A63" t="s">
        <v>66</v>
      </c>
      <c r="B63">
        <f>B8+(3/0.017)*(B9*B50-B24*B51)</f>
        <v>0.34531066535060434</v>
      </c>
      <c r="C63">
        <f>C8+(3/0.017)*(C9*C50-C24*C51)</f>
        <v>0.34681513264671127</v>
      </c>
      <c r="D63">
        <f>D8+(3/0.017)*(D9*D50-D24*D51)</f>
        <v>1.3627554417618317</v>
      </c>
      <c r="E63">
        <f>E8+(3/0.017)*(E9*E50-E24*E51)</f>
        <v>-0.16830682044703746</v>
      </c>
      <c r="F63">
        <f>F8+(3/0.017)*(F9*F50-F24*F51)</f>
        <v>-4.393821111796961</v>
      </c>
    </row>
    <row r="64" spans="1:6" ht="12.75">
      <c r="A64" t="s">
        <v>67</v>
      </c>
      <c r="B64">
        <f>B9+(4/0.017)*(B10*B50-B25*B51)</f>
        <v>1.0676490504073333</v>
      </c>
      <c r="C64">
        <f>C9+(4/0.017)*(C10*C50-C25*C51)</f>
        <v>0.33364889668044473</v>
      </c>
      <c r="D64">
        <f>D9+(4/0.017)*(D10*D50-D25*D51)</f>
        <v>0.22440738473632055</v>
      </c>
      <c r="E64">
        <f>E9+(4/0.017)*(E10*E50-E25*E51)</f>
        <v>-0.059066574385246956</v>
      </c>
      <c r="F64">
        <f>F9+(4/0.017)*(F10*F50-F25*F51)</f>
        <v>-1.0314123456354019</v>
      </c>
    </row>
    <row r="65" spans="1:6" ht="12.75">
      <c r="A65" t="s">
        <v>68</v>
      </c>
      <c r="B65">
        <f>B10+(5/0.017)*(B11*B50-B26*B51)</f>
        <v>-0.43913256799978984</v>
      </c>
      <c r="C65">
        <f>C10+(5/0.017)*(C11*C50-C26*C51)</f>
        <v>0.14264145355486327</v>
      </c>
      <c r="D65">
        <f>D10+(5/0.017)*(D11*D50-D26*D51)</f>
        <v>-0.4862463887328028</v>
      </c>
      <c r="E65">
        <f>E10+(5/0.017)*(E11*E50-E26*E51)</f>
        <v>-0.24651377203741262</v>
      </c>
      <c r="F65">
        <f>F10+(5/0.017)*(F11*F50-F26*F51)</f>
        <v>0.15548247934310916</v>
      </c>
    </row>
    <row r="66" spans="1:6" ht="12.75">
      <c r="A66" t="s">
        <v>69</v>
      </c>
      <c r="B66">
        <f>B11+(6/0.017)*(B12*B50-B27*B51)</f>
        <v>2.477608668435337</v>
      </c>
      <c r="C66">
        <f>C11+(6/0.017)*(C12*C50-C27*C51)</f>
        <v>1.980528165205572</v>
      </c>
      <c r="D66">
        <f>D11+(6/0.017)*(D12*D50-D27*D51)</f>
        <v>2.3175054827944486</v>
      </c>
      <c r="E66">
        <f>E11+(6/0.017)*(E12*E50-E27*E51)</f>
        <v>1.48772464888287</v>
      </c>
      <c r="F66">
        <f>F11+(6/0.017)*(F12*F50-F27*F51)</f>
        <v>13.501054118054993</v>
      </c>
    </row>
    <row r="67" spans="1:6" ht="12.75">
      <c r="A67" t="s">
        <v>70</v>
      </c>
      <c r="B67">
        <f>B12+(7/0.017)*(B13*B50-B28*B51)</f>
        <v>-0.1355192036619268</v>
      </c>
      <c r="C67">
        <f>C12+(7/0.017)*(C13*C50-C28*C51)</f>
        <v>0.2051541696792071</v>
      </c>
      <c r="D67">
        <f>D12+(7/0.017)*(D13*D50-D28*D51)</f>
        <v>0.030418082261866847</v>
      </c>
      <c r="E67">
        <f>E12+(7/0.017)*(E13*E50-E28*E51)</f>
        <v>-0.18847703526631765</v>
      </c>
      <c r="F67">
        <f>F12+(7/0.017)*(F13*F50-F28*F51)</f>
        <v>-0.5130867330903875</v>
      </c>
    </row>
    <row r="68" spans="1:6" ht="12.75">
      <c r="A68" t="s">
        <v>71</v>
      </c>
      <c r="B68">
        <f>B13+(8/0.017)*(B14*B50-B29*B51)</f>
        <v>0.012000016688875645</v>
      </c>
      <c r="C68">
        <f>C13+(8/0.017)*(C14*C50-C29*C51)</f>
        <v>-0.0516165933845461</v>
      </c>
      <c r="D68">
        <f>D13+(8/0.017)*(D14*D50-D29*D51)</f>
        <v>-0.05188976551156382</v>
      </c>
      <c r="E68">
        <f>E13+(8/0.017)*(E14*E50-E29*E51)</f>
        <v>0.12686238802911526</v>
      </c>
      <c r="F68">
        <f>F13+(8/0.017)*(F14*F50-F29*F51)</f>
        <v>-0.012095319985125122</v>
      </c>
    </row>
    <row r="69" spans="1:6" ht="12.75">
      <c r="A69" t="s">
        <v>72</v>
      </c>
      <c r="B69">
        <f>B14+(9/0.017)*(B15*B50-B30*B51)</f>
        <v>0.023498506538210076</v>
      </c>
      <c r="C69">
        <f>C14+(9/0.017)*(C15*C50-C30*C51)</f>
        <v>-0.008295468431940603</v>
      </c>
      <c r="D69">
        <f>D14+(9/0.017)*(D15*D50-D30*D51)</f>
        <v>-0.04785620517102672</v>
      </c>
      <c r="E69">
        <f>E14+(9/0.017)*(E15*E50-E30*E51)</f>
        <v>-0.07345272397530689</v>
      </c>
      <c r="F69">
        <f>F14+(9/0.017)*(F15*F50-F30*F51)</f>
        <v>0.04310944542628459</v>
      </c>
    </row>
    <row r="70" spans="1:6" ht="12.75">
      <c r="A70" t="s">
        <v>73</v>
      </c>
      <c r="B70">
        <f>B15+(10/0.017)*(B16*B50-B31*B51)</f>
        <v>-0.38139277945784117</v>
      </c>
      <c r="C70">
        <f>C15+(10/0.017)*(C16*C50-C31*C51)</f>
        <v>-0.12802857889881702</v>
      </c>
      <c r="D70">
        <f>D15+(10/0.017)*(D16*D50-D31*D51)</f>
        <v>-0.08275799239220642</v>
      </c>
      <c r="E70">
        <f>E15+(10/0.017)*(E16*E50-E31*E51)</f>
        <v>-0.17613168290375422</v>
      </c>
      <c r="F70">
        <f>F15+(10/0.017)*(F16*F50-F31*F51)</f>
        <v>-0.3411809300095038</v>
      </c>
    </row>
    <row r="71" spans="1:6" ht="12.75">
      <c r="A71" t="s">
        <v>74</v>
      </c>
      <c r="B71">
        <f>B16+(11/0.017)*(B17*B50-B32*B51)</f>
        <v>-0.009013481032390531</v>
      </c>
      <c r="C71">
        <f>C16+(11/0.017)*(C17*C50-C32*C51)</f>
        <v>0.034887528948549636</v>
      </c>
      <c r="D71">
        <f>D16+(11/0.017)*(D17*D50-D32*D51)</f>
        <v>-0.0023800140428195606</v>
      </c>
      <c r="E71">
        <f>E16+(11/0.017)*(E17*E50-E32*E51)</f>
        <v>0.004938600893507311</v>
      </c>
      <c r="F71">
        <f>F16+(11/0.017)*(F17*F50-F32*F51)</f>
        <v>0.0005071879511574764</v>
      </c>
    </row>
    <row r="72" spans="1:6" ht="12.75">
      <c r="A72" t="s">
        <v>75</v>
      </c>
      <c r="B72">
        <f>B17+(12/0.017)*(B18*B50-B33*B51)</f>
        <v>-0.04279000302770275</v>
      </c>
      <c r="C72">
        <f>C17+(12/0.017)*(C18*C50-C33*C51)</f>
        <v>-0.002126861033574641</v>
      </c>
      <c r="D72">
        <f>D17+(12/0.017)*(D18*D50-D33*D51)</f>
        <v>-0.005551180878930278</v>
      </c>
      <c r="E72">
        <f>E17+(12/0.017)*(E18*E50-E33*E51)</f>
        <v>-0.027621745391800706</v>
      </c>
      <c r="F72">
        <f>F17+(12/0.017)*(F18*F50-F33*F51)</f>
        <v>-0.027495505356908603</v>
      </c>
    </row>
    <row r="73" spans="1:6" ht="12.75">
      <c r="A73" t="s">
        <v>76</v>
      </c>
      <c r="B73">
        <f>B18+(13/0.017)*(B19*B50-B34*B51)</f>
        <v>0.02404268489956335</v>
      </c>
      <c r="C73">
        <f>C18+(13/0.017)*(C19*C50-C34*C51)</f>
        <v>0.00981989147882439</v>
      </c>
      <c r="D73">
        <f>D18+(13/0.017)*(D19*D50-D34*D51)</f>
        <v>0.025601438201411735</v>
      </c>
      <c r="E73">
        <f>E18+(13/0.017)*(E19*E50-E34*E51)</f>
        <v>0.032045614866829386</v>
      </c>
      <c r="F73">
        <f>F18+(13/0.017)*(F19*F50-F34*F51)</f>
        <v>-0.0017821059365760814</v>
      </c>
    </row>
    <row r="74" spans="1:6" ht="12.75">
      <c r="A74" t="s">
        <v>77</v>
      </c>
      <c r="B74">
        <f>B19+(14/0.017)*(B20*B50-B35*B51)</f>
        <v>-0.2018596113291661</v>
      </c>
      <c r="C74">
        <f>C19+(14/0.017)*(C20*C50-C35*C51)</f>
        <v>-0.18836955096949987</v>
      </c>
      <c r="D74">
        <f>D19+(14/0.017)*(D20*D50-D35*D51)</f>
        <v>-0.19693165700047865</v>
      </c>
      <c r="E74">
        <f>E19+(14/0.017)*(E20*E50-E35*E51)</f>
        <v>-0.18872022859242715</v>
      </c>
      <c r="F74">
        <f>F19+(14/0.017)*(F20*F50-F35*F51)</f>
        <v>-0.14525244406158103</v>
      </c>
    </row>
    <row r="75" spans="1:6" ht="12.75">
      <c r="A75" t="s">
        <v>78</v>
      </c>
      <c r="B75" s="50">
        <f>B20</f>
        <v>-0.001395884</v>
      </c>
      <c r="C75" s="50">
        <f>C20</f>
        <v>-0.001947164</v>
      </c>
      <c r="D75" s="50">
        <f>D20</f>
        <v>-0.0007818927</v>
      </c>
      <c r="E75" s="50">
        <f>E20</f>
        <v>0.003528539</v>
      </c>
      <c r="F75" s="50">
        <f>F20</f>
        <v>0.001767989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196.00095055892473</v>
      </c>
      <c r="C82">
        <f>C22+(2/0.017)*(C8*C51+C23*C50)</f>
        <v>95.60315249127049</v>
      </c>
      <c r="D82">
        <f>D22+(2/0.017)*(D8*D51+D23*D50)</f>
        <v>-31.446499391825142</v>
      </c>
      <c r="E82">
        <f>E22+(2/0.017)*(E8*E51+E23*E50)</f>
        <v>-98.09342846957747</v>
      </c>
      <c r="F82">
        <f>F22+(2/0.017)*(F8*F51+F23*F50)</f>
        <v>-152.4789960201225</v>
      </c>
    </row>
    <row r="83" spans="1:6" ht="12.75">
      <c r="A83" t="s">
        <v>81</v>
      </c>
      <c r="B83">
        <f>B23+(3/0.017)*(B9*B51+B24*B50)</f>
        <v>3.552228468162805</v>
      </c>
      <c r="C83">
        <f>C23+(3/0.017)*(C9*C51+C24*C50)</f>
        <v>-4.665505781686025</v>
      </c>
      <c r="D83">
        <f>D23+(3/0.017)*(D9*D51+D24*D50)</f>
        <v>-3.1839334102177723</v>
      </c>
      <c r="E83">
        <f>E23+(3/0.017)*(E9*E51+E24*E50)</f>
        <v>-0.7504410837352445</v>
      </c>
      <c r="F83">
        <f>F23+(3/0.017)*(F9*F51+F24*F50)</f>
        <v>6.924885434424501</v>
      </c>
    </row>
    <row r="84" spans="1:6" ht="12.75">
      <c r="A84" t="s">
        <v>82</v>
      </c>
      <c r="B84">
        <f>B24+(4/0.017)*(B10*B51+B25*B50)</f>
        <v>-0.21633915878226193</v>
      </c>
      <c r="C84">
        <f>C24+(4/0.017)*(C10*C51+C25*C50)</f>
        <v>-0.020562499319246582</v>
      </c>
      <c r="D84">
        <f>D24+(4/0.017)*(D10*D51+D25*D50)</f>
        <v>-1.2547472622938602</v>
      </c>
      <c r="E84">
        <f>E24+(4/0.017)*(E10*E51+E25*E50)</f>
        <v>-3.358398017878526</v>
      </c>
      <c r="F84">
        <f>F24+(4/0.017)*(F10*F51+F25*F50)</f>
        <v>-1.281197846660526</v>
      </c>
    </row>
    <row r="85" spans="1:6" ht="12.75">
      <c r="A85" t="s">
        <v>83</v>
      </c>
      <c r="B85">
        <f>B25+(5/0.017)*(B11*B51+B26*B50)</f>
        <v>0.8210708870846133</v>
      </c>
      <c r="C85">
        <f>C25+(5/0.017)*(C11*C51+C26*C50)</f>
        <v>-1.1312243994306093</v>
      </c>
      <c r="D85">
        <f>D25+(5/0.017)*(D11*D51+D26*D50)</f>
        <v>-1.1132617926569903</v>
      </c>
      <c r="E85">
        <f>E25+(5/0.017)*(E11*E51+E26*E50)</f>
        <v>-0.780778785289639</v>
      </c>
      <c r="F85">
        <f>F25+(5/0.017)*(F11*F51+F26*F50)</f>
        <v>-2.0081782284272047</v>
      </c>
    </row>
    <row r="86" spans="1:6" ht="12.75">
      <c r="A86" t="s">
        <v>84</v>
      </c>
      <c r="B86">
        <f>B26+(6/0.017)*(B12*B51+B27*B50)</f>
        <v>1.1072538754057433</v>
      </c>
      <c r="C86">
        <f>C26+(6/0.017)*(C12*C51+C27*C50)</f>
        <v>0.7352286679094039</v>
      </c>
      <c r="D86">
        <f>D26+(6/0.017)*(D12*D51+D27*D50)</f>
        <v>0.7139025828783835</v>
      </c>
      <c r="E86">
        <f>E26+(6/0.017)*(E12*E51+E27*E50)</f>
        <v>1.213871889236746</v>
      </c>
      <c r="F86">
        <f>F26+(6/0.017)*(F12*F51+F27*F50)</f>
        <v>1.9222169868881498</v>
      </c>
    </row>
    <row r="87" spans="1:6" ht="12.75">
      <c r="A87" t="s">
        <v>85</v>
      </c>
      <c r="B87">
        <f>B27+(7/0.017)*(B13*B51+B28*B50)</f>
        <v>0.15074027824103273</v>
      </c>
      <c r="C87">
        <f>C27+(7/0.017)*(C13*C51+C28*C50)</f>
        <v>-0.4147638584639817</v>
      </c>
      <c r="D87">
        <f>D27+(7/0.017)*(D13*D51+D28*D50)</f>
        <v>-0.4213966953490514</v>
      </c>
      <c r="E87">
        <f>E27+(7/0.017)*(E13*E51+E28*E50)</f>
        <v>-0.5697318367361771</v>
      </c>
      <c r="F87">
        <f>F27+(7/0.017)*(F13*F51+F28*F50)</f>
        <v>-0.4990947311247215</v>
      </c>
    </row>
    <row r="88" spans="1:6" ht="12.75">
      <c r="A88" t="s">
        <v>86</v>
      </c>
      <c r="B88">
        <f>B28+(8/0.017)*(B14*B51+B29*B50)</f>
        <v>0.15373296015441834</v>
      </c>
      <c r="C88">
        <f>C28+(8/0.017)*(C14*C51+C29*C50)</f>
        <v>-0.14123359863896273</v>
      </c>
      <c r="D88">
        <f>D28+(8/0.017)*(D14*D51+D29*D50)</f>
        <v>-0.1999054176711616</v>
      </c>
      <c r="E88">
        <f>E28+(8/0.017)*(E14*E51+E29*E50)</f>
        <v>-0.2944688486978796</v>
      </c>
      <c r="F88">
        <f>F28+(8/0.017)*(F14*F51+F29*F50)</f>
        <v>-0.0613832555316986</v>
      </c>
    </row>
    <row r="89" spans="1:6" ht="12.75">
      <c r="A89" t="s">
        <v>87</v>
      </c>
      <c r="B89">
        <f>B29+(9/0.017)*(B15*B51+B30*B50)</f>
        <v>-0.021701779402379447</v>
      </c>
      <c r="C89">
        <f>C29+(9/0.017)*(C15*C51+C30*C50)</f>
        <v>-0.07040853871789184</v>
      </c>
      <c r="D89">
        <f>D29+(9/0.017)*(D15*D51+D30*D50)</f>
        <v>0.01438427472151899</v>
      </c>
      <c r="E89">
        <f>E29+(9/0.017)*(E15*E51+E30*E50)</f>
        <v>0.043342981714844554</v>
      </c>
      <c r="F89">
        <f>F29+(9/0.017)*(F15*F51+F30*F50)</f>
        <v>-0.12212476111554313</v>
      </c>
    </row>
    <row r="90" spans="1:6" ht="12.75">
      <c r="A90" t="s">
        <v>88</v>
      </c>
      <c r="B90">
        <f>B30+(10/0.017)*(B16*B51+B31*B50)</f>
        <v>0.07982178911162088</v>
      </c>
      <c r="C90">
        <f>C30+(10/0.017)*(C16*C51+C31*C50)</f>
        <v>0.13010551632463785</v>
      </c>
      <c r="D90">
        <f>D30+(10/0.017)*(D16*D51+D31*D50)</f>
        <v>0.07336107022058941</v>
      </c>
      <c r="E90">
        <f>E30+(10/0.017)*(E16*E51+E31*E50)</f>
        <v>0.01931289766516432</v>
      </c>
      <c r="F90">
        <f>F30+(10/0.017)*(F16*F51+F31*F50)</f>
        <v>0.309192788014754</v>
      </c>
    </row>
    <row r="91" spans="1:6" ht="12.75">
      <c r="A91" t="s">
        <v>89</v>
      </c>
      <c r="B91">
        <f>B31+(11/0.017)*(B17*B51+B32*B50)</f>
        <v>-0.028777765484374038</v>
      </c>
      <c r="C91">
        <f>C31+(11/0.017)*(C17*C51+C32*C50)</f>
        <v>0.011924939760434633</v>
      </c>
      <c r="D91">
        <f>D31+(11/0.017)*(D17*D51+D32*D50)</f>
        <v>0.0284224349144315</v>
      </c>
      <c r="E91">
        <f>E31+(11/0.017)*(E17*E51+E32*E50)</f>
        <v>-0.012245260956539163</v>
      </c>
      <c r="F91">
        <f>F31+(11/0.017)*(F17*F51+F32*F50)</f>
        <v>-0.0686242632180214</v>
      </c>
    </row>
    <row r="92" spans="1:6" ht="12.75">
      <c r="A92" t="s">
        <v>90</v>
      </c>
      <c r="B92">
        <f>B32+(12/0.017)*(B18*B51+B33*B50)</f>
        <v>0.013295549948096435</v>
      </c>
      <c r="C92">
        <f>C32+(12/0.017)*(C18*C51+C33*C50)</f>
        <v>-0.027149006600200375</v>
      </c>
      <c r="D92">
        <f>D32+(12/0.017)*(D18*D51+D33*D50)</f>
        <v>-0.015107122360519091</v>
      </c>
      <c r="E92">
        <f>E32+(12/0.017)*(E18*E51+E33*E50)</f>
        <v>-0.0021656448471111854</v>
      </c>
      <c r="F92">
        <f>F32+(12/0.017)*(F18*F51+F33*F50)</f>
        <v>0.008821340497492105</v>
      </c>
    </row>
    <row r="93" spans="1:6" ht="12.75">
      <c r="A93" t="s">
        <v>91</v>
      </c>
      <c r="B93">
        <f>B33+(13/0.017)*(B19*B51+B34*B50)</f>
        <v>0.07382891780846908</v>
      </c>
      <c r="C93">
        <f>C33+(13/0.017)*(C19*C51+C34*C50)</f>
        <v>0.07210433258334353</v>
      </c>
      <c r="D93">
        <f>D33+(13/0.017)*(D19*D51+D34*D50)</f>
        <v>0.06247036604381026</v>
      </c>
      <c r="E93">
        <f>E33+(13/0.017)*(E19*E51+E34*E50)</f>
        <v>0.056285830072335355</v>
      </c>
      <c r="F93">
        <f>F33+(13/0.017)*(F19*F51+F34*F50)</f>
        <v>0.026269222178751855</v>
      </c>
    </row>
    <row r="94" spans="1:6" ht="12.75">
      <c r="A94" t="s">
        <v>92</v>
      </c>
      <c r="B94">
        <f>B34+(14/0.017)*(B20*B51+B35*B50)</f>
        <v>-0.030399694166207872</v>
      </c>
      <c r="C94">
        <f>C34+(14/0.017)*(C20*C51+C35*C50)</f>
        <v>-0.007759031971542048</v>
      </c>
      <c r="D94">
        <f>D34+(14/0.017)*(D20*D51+D35*D50)</f>
        <v>0.012074643662374185</v>
      </c>
      <c r="E94">
        <f>E34+(14/0.017)*(E20*E51+E35*E50)</f>
        <v>0.004743410245947294</v>
      </c>
      <c r="F94">
        <f>F34+(14/0.017)*(F20*F51+F35*F50)</f>
        <v>-0.018764884456301045</v>
      </c>
    </row>
    <row r="95" spans="1:6" ht="12.75">
      <c r="A95" t="s">
        <v>93</v>
      </c>
      <c r="B95" s="50">
        <f>B35</f>
        <v>-0.006017106</v>
      </c>
      <c r="C95" s="50">
        <f>C35</f>
        <v>-0.003192837</v>
      </c>
      <c r="D95" s="50">
        <f>D35</f>
        <v>-0.002192821</v>
      </c>
      <c r="E95" s="50">
        <f>E35</f>
        <v>0.003194583</v>
      </c>
      <c r="F95" s="50">
        <f>F35</f>
        <v>0.003581997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0.34531432244962756</v>
      </c>
      <c r="C103">
        <f>C63*10000/C62</f>
        <v>0.3468182056289694</v>
      </c>
      <c r="D103">
        <f>D63*10000/D62</f>
        <v>1.362766902668939</v>
      </c>
      <c r="E103">
        <f>E63*10000/E62</f>
        <v>-0.16830663782462424</v>
      </c>
      <c r="F103">
        <f>F63*10000/F62</f>
        <v>-4.393927187610144</v>
      </c>
      <c r="G103">
        <f>AVERAGE(C103:E103)</f>
        <v>0.5137594901577615</v>
      </c>
      <c r="H103">
        <f>STDEV(C103:E103)</f>
        <v>0.7790690540381938</v>
      </c>
      <c r="I103">
        <f>(B103*B4+C103*C4+D103*D4+E103*E4+F103*F4)/SUM(B4:F4)</f>
        <v>-0.16631591900419793</v>
      </c>
      <c r="K103">
        <f>(LN(H103)+LN(H123))/2-LN(K114*K115^3)</f>
        <v>-3.662651979964558</v>
      </c>
    </row>
    <row r="104" spans="1:11" ht="12.75">
      <c r="A104" t="s">
        <v>67</v>
      </c>
      <c r="B104">
        <f>B64*10000/B62</f>
        <v>1.0676603576118049</v>
      </c>
      <c r="C104">
        <f>C64*10000/C62</f>
        <v>0.33365185300225264</v>
      </c>
      <c r="D104">
        <f>D64*10000/D62</f>
        <v>0.2244092720244662</v>
      </c>
      <c r="E104">
        <f>E64*10000/E62</f>
        <v>-0.05906651029467518</v>
      </c>
      <c r="F104">
        <f>F64*10000/F62</f>
        <v>-1.0314372460354195</v>
      </c>
      <c r="G104">
        <f>AVERAGE(C104:E104)</f>
        <v>0.16633153824401456</v>
      </c>
      <c r="H104">
        <f>STDEV(C104:E104)</f>
        <v>0.20269853376001315</v>
      </c>
      <c r="I104">
        <f>(B104*B4+C104*C4+D104*D4+E104*E4+F104*F4)/SUM(B4:F4)</f>
        <v>0.13689743706392069</v>
      </c>
      <c r="K104">
        <f>(LN(H104)+LN(H124))/2-LN(K114*K115^4)</f>
        <v>-3.823577100120493</v>
      </c>
    </row>
    <row r="105" spans="1:11" ht="12.75">
      <c r="A105" t="s">
        <v>68</v>
      </c>
      <c r="B105">
        <f>B65*10000/B62</f>
        <v>-0.4391372187431541</v>
      </c>
      <c r="C105">
        <f>C65*10000/C62</f>
        <v>0.14264271744047494</v>
      </c>
      <c r="D105">
        <f>D65*10000/D62</f>
        <v>-0.4862504781126884</v>
      </c>
      <c r="E105">
        <f>E65*10000/E62</f>
        <v>-0.24651350455603652</v>
      </c>
      <c r="F105">
        <f>F65*10000/F62</f>
        <v>0.15548623300763315</v>
      </c>
      <c r="G105">
        <f>AVERAGE(C105:E105)</f>
        <v>-0.19670708840941664</v>
      </c>
      <c r="H105">
        <f>STDEV(C105:E105)</f>
        <v>0.3173911973736749</v>
      </c>
      <c r="I105">
        <f>(B105*B4+C105*C4+D105*D4+E105*E4+F105*F4)/SUM(B4:F4)</f>
        <v>-0.1847264757606887</v>
      </c>
      <c r="K105">
        <f>(LN(H105)+LN(H125))/2-LN(K114*K115^5)</f>
        <v>-4.081110276850184</v>
      </c>
    </row>
    <row r="106" spans="1:11" ht="12.75">
      <c r="A106" t="s">
        <v>69</v>
      </c>
      <c r="B106">
        <f>B66*10000/B62</f>
        <v>2.477634908170018</v>
      </c>
      <c r="C106">
        <f>C66*10000/C62</f>
        <v>1.9805457138282836</v>
      </c>
      <c r="D106">
        <f>D66*10000/D62</f>
        <v>2.317524973243171</v>
      </c>
      <c r="E106">
        <f>E66*10000/E62</f>
        <v>1.4877230346175367</v>
      </c>
      <c r="F106">
        <f>F66*10000/F62</f>
        <v>13.501380061068595</v>
      </c>
      <c r="G106">
        <f>AVERAGE(C106:E106)</f>
        <v>1.9285979072296637</v>
      </c>
      <c r="H106">
        <f>STDEV(C106:E106)</f>
        <v>0.4173328950544396</v>
      </c>
      <c r="I106">
        <f>(B106*B4+C106*C4+D106*D4+E106*E4+F106*F4)/SUM(B4:F4)</f>
        <v>3.553811952139745</v>
      </c>
      <c r="K106">
        <f>(LN(H106)+LN(H126))/2-LN(K114*K115^6)</f>
        <v>-3.173235670662742</v>
      </c>
    </row>
    <row r="107" spans="1:11" ht="12.75">
      <c r="A107" t="s">
        <v>70</v>
      </c>
      <c r="B107">
        <f>B67*10000/B62</f>
        <v>-0.13552063891196994</v>
      </c>
      <c r="C107">
        <f>C67*10000/C62</f>
        <v>0.20515598746356617</v>
      </c>
      <c r="D107">
        <f>D67*10000/D62</f>
        <v>0.030418338080926158</v>
      </c>
      <c r="E107">
        <f>E67*10000/E62</f>
        <v>-0.1884768307580813</v>
      </c>
      <c r="F107">
        <f>F67*10000/F62</f>
        <v>-0.5130991200517729</v>
      </c>
      <c r="G107">
        <f>AVERAGE(C107:E107)</f>
        <v>0.01569916492880367</v>
      </c>
      <c r="H107">
        <f>STDEV(C107:E107)</f>
        <v>0.19722877436872835</v>
      </c>
      <c r="I107">
        <f>(B107*B4+C107*C4+D107*D4+E107*E4+F107*F4)/SUM(B4:F4)</f>
        <v>-0.07683924622927937</v>
      </c>
      <c r="K107">
        <f>(LN(H107)+LN(H127))/2-LN(K114*K115^7)</f>
        <v>-3.5423879868433055</v>
      </c>
    </row>
    <row r="108" spans="1:9" ht="12.75">
      <c r="A108" t="s">
        <v>71</v>
      </c>
      <c r="B108">
        <f>B68*10000/B62</f>
        <v>0.012000143778055665</v>
      </c>
      <c r="C108">
        <f>C68*10000/C62</f>
        <v>-0.05161705073735677</v>
      </c>
      <c r="D108">
        <f>D68*10000/D62</f>
        <v>-0.051890201909588096</v>
      </c>
      <c r="E108">
        <f>E68*10000/E62</f>
        <v>0.12686225037625373</v>
      </c>
      <c r="F108">
        <f>F68*10000/F62</f>
        <v>-0.01209561199084645</v>
      </c>
      <c r="G108">
        <f>AVERAGE(C108:E108)</f>
        <v>0.007784999243102955</v>
      </c>
      <c r="H108">
        <f>STDEV(C108:E108)</f>
        <v>0.1031240149332895</v>
      </c>
      <c r="I108">
        <f>(B108*B4+C108*C4+D108*D4+E108*E4+F108*F4)/SUM(B4:F4)</f>
        <v>0.005751637518678437</v>
      </c>
    </row>
    <row r="109" spans="1:9" ht="12.75">
      <c r="A109" t="s">
        <v>72</v>
      </c>
      <c r="B109">
        <f>B69*10000/B62</f>
        <v>0.023498755405024604</v>
      </c>
      <c r="C109">
        <f>C69*10000/C62</f>
        <v>-0.008295541934579084</v>
      </c>
      <c r="D109">
        <f>D69*10000/D62</f>
        <v>-0.04785660764641237</v>
      </c>
      <c r="E109">
        <f>E69*10000/E62</f>
        <v>-0.07345264427494969</v>
      </c>
      <c r="F109">
        <f>F69*10000/F62</f>
        <v>0.0431104861763204</v>
      </c>
      <c r="G109">
        <f>AVERAGE(C109:E109)</f>
        <v>-0.043201597951980385</v>
      </c>
      <c r="H109">
        <f>STDEV(C109:E109)</f>
        <v>0.03282702899730378</v>
      </c>
      <c r="I109">
        <f>(B109*B4+C109*C4+D109*D4+E109*E4+F109*F4)/SUM(B4:F4)</f>
        <v>-0.022010310071133434</v>
      </c>
    </row>
    <row r="110" spans="1:11" ht="12.75">
      <c r="A110" t="s">
        <v>73</v>
      </c>
      <c r="B110">
        <f>B70*10000/B62</f>
        <v>-0.3813968186935242</v>
      </c>
      <c r="C110">
        <f>C70*10000/C62</f>
        <v>-0.1280297133059246</v>
      </c>
      <c r="D110">
        <f>D70*10000/D62</f>
        <v>-0.08275868839505046</v>
      </c>
      <c r="E110">
        <f>E70*10000/E62</f>
        <v>-0.17613149179092297</v>
      </c>
      <c r="F110">
        <f>F70*10000/F62</f>
        <v>-0.34118916681379613</v>
      </c>
      <c r="G110">
        <f>AVERAGE(C110:E110)</f>
        <v>-0.1289732978306327</v>
      </c>
      <c r="H110">
        <f>STDEV(C110:E110)</f>
        <v>0.04669355273822621</v>
      </c>
      <c r="I110">
        <f>(B110*B4+C110*C4+D110*D4+E110*E4+F110*F4)/SUM(B4:F4)</f>
        <v>-0.19389212005246714</v>
      </c>
      <c r="K110">
        <f>EXP(AVERAGE(K103:K107))</f>
        <v>0.025820343167518876</v>
      </c>
    </row>
    <row r="111" spans="1:9" ht="12.75">
      <c r="A111" t="s">
        <v>74</v>
      </c>
      <c r="B111">
        <f>B71*10000/B62</f>
        <v>-0.009013576491917233</v>
      </c>
      <c r="C111">
        <f>C71*10000/C62</f>
        <v>0.034887838072193325</v>
      </c>
      <c r="D111">
        <f>D71*10000/D62</f>
        <v>-0.002380034058971412</v>
      </c>
      <c r="E111">
        <f>E71*10000/E62</f>
        <v>0.0049385955348462025</v>
      </c>
      <c r="F111">
        <f>F71*10000/F62</f>
        <v>0.0005072001957102215</v>
      </c>
      <c r="G111">
        <f>AVERAGE(C111:E111)</f>
        <v>0.01248213318268937</v>
      </c>
      <c r="H111">
        <f>STDEV(C111:E111)</f>
        <v>0.019745943722180814</v>
      </c>
      <c r="I111">
        <f>(B111*B4+C111*C4+D111*D4+E111*E4+F111*F4)/SUM(B4:F4)</f>
        <v>0.007771776846357924</v>
      </c>
    </row>
    <row r="112" spans="1:9" ht="12.75">
      <c r="A112" t="s">
        <v>75</v>
      </c>
      <c r="B112">
        <f>B72*10000/B62</f>
        <v>-0.042790456205938986</v>
      </c>
      <c r="C112">
        <f>C72*10000/C62</f>
        <v>-0.0021268798787910303</v>
      </c>
      <c r="D112">
        <f>D72*10000/D62</f>
        <v>-0.005551227564906675</v>
      </c>
      <c r="E112">
        <f>E72*10000/E62</f>
        <v>-0.027621715420645718</v>
      </c>
      <c r="F112">
        <f>F72*10000/F62</f>
        <v>-0.027496169154549745</v>
      </c>
      <c r="G112">
        <f>AVERAGE(C112:E112)</f>
        <v>-0.011766607621447808</v>
      </c>
      <c r="H112">
        <f>STDEV(C112:E112)</f>
        <v>0.013837263882790959</v>
      </c>
      <c r="I112">
        <f>(B112*B4+C112*C4+D112*D4+E112*E4+F112*F4)/SUM(B4:F4)</f>
        <v>-0.01836270872859667</v>
      </c>
    </row>
    <row r="113" spans="1:9" ht="12.75">
      <c r="A113" t="s">
        <v>76</v>
      </c>
      <c r="B113">
        <f>B73*10000/B62</f>
        <v>0.024042939529635005</v>
      </c>
      <c r="C113">
        <f>C73*10000/C62</f>
        <v>0.009819978488730969</v>
      </c>
      <c r="D113">
        <f>D73*10000/D62</f>
        <v>0.025601653512021438</v>
      </c>
      <c r="E113">
        <f>E73*10000/E62</f>
        <v>0.03204558009552597</v>
      </c>
      <c r="F113">
        <f>F73*10000/F62</f>
        <v>-0.0017821489602521917</v>
      </c>
      <c r="G113">
        <f>AVERAGE(C113:E113)</f>
        <v>0.022489070698759456</v>
      </c>
      <c r="H113">
        <f>STDEV(C113:E113)</f>
        <v>0.011435054460869558</v>
      </c>
      <c r="I113">
        <f>(B113*B4+C113*C4+D113*D4+E113*E4+F113*F4)/SUM(B4:F4)</f>
        <v>0.019471687011089492</v>
      </c>
    </row>
    <row r="114" spans="1:11" ht="12.75">
      <c r="A114" t="s">
        <v>77</v>
      </c>
      <c r="B114">
        <f>B74*10000/B62</f>
        <v>-0.20186174917389985</v>
      </c>
      <c r="C114">
        <f>C74*10000/C62</f>
        <v>-0.18837122003244902</v>
      </c>
      <c r="D114">
        <f>D74*10000/D62</f>
        <v>-0.19693331321505553</v>
      </c>
      <c r="E114">
        <f>E74*10000/E62</f>
        <v>-0.1887200238203123</v>
      </c>
      <c r="F114">
        <f>F74*10000/F62</f>
        <v>-0.14525595075216508</v>
      </c>
      <c r="G114">
        <f>AVERAGE(C114:E114)</f>
        <v>-0.19134151902260563</v>
      </c>
      <c r="H114">
        <f>STDEV(C114:E114)</f>
        <v>0.004845775246402177</v>
      </c>
      <c r="I114">
        <f>(B114*B4+C114*C4+D114*D4+E114*E4+F114*F4)/SUM(B4:F4)</f>
        <v>-0.18670876402561096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-0.0013958987834588538</v>
      </c>
      <c r="C115">
        <f>C75*10000/C62</f>
        <v>-0.00194718125299695</v>
      </c>
      <c r="D115">
        <f>D75*10000/D62</f>
        <v>-0.0007818992757944</v>
      </c>
      <c r="E115">
        <f>E75*10000/E62</f>
        <v>0.003528535171335745</v>
      </c>
      <c r="F115">
        <f>F75*10000/F62</f>
        <v>0.0017680316828644366</v>
      </c>
      <c r="G115">
        <f>AVERAGE(C115:E115)</f>
        <v>0.00026648488084813157</v>
      </c>
      <c r="H115">
        <f>STDEV(C115:E115)</f>
        <v>0.002884475618695886</v>
      </c>
      <c r="I115">
        <f>(B115*B4+C115*C4+D115*D4+E115*E4+F115*F4)/SUM(B4:F4)</f>
        <v>0.00022644271626976739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196.0030263560453</v>
      </c>
      <c r="C122">
        <f>C82*10000/C62</f>
        <v>95.60399959038405</v>
      </c>
      <c r="D122">
        <f>D82*10000/D62</f>
        <v>-31.446763859973522</v>
      </c>
      <c r="E122">
        <f>E82*10000/E62</f>
        <v>-98.09332203266315</v>
      </c>
      <c r="F122">
        <f>F82*10000/F62</f>
        <v>-152.48267717442639</v>
      </c>
      <c r="G122">
        <f>AVERAGE(C122:E122)</f>
        <v>-11.312028767417544</v>
      </c>
      <c r="H122">
        <f>STDEV(C122:E122)</f>
        <v>98.40588787730692</v>
      </c>
      <c r="I122">
        <f>(B122*B4+C122*C4+D122*D4+E122*E4+F122*F4)/SUM(B4:F4)</f>
        <v>-0.13366050211579414</v>
      </c>
    </row>
    <row r="123" spans="1:9" ht="12.75">
      <c r="A123" t="s">
        <v>81</v>
      </c>
      <c r="B123">
        <f>B83*10000/B62</f>
        <v>3.552266088927423</v>
      </c>
      <c r="C123">
        <f>C83*10000/C62</f>
        <v>-4.6655471207601975</v>
      </c>
      <c r="D123">
        <f>D83*10000/D62</f>
        <v>-3.18396018741046</v>
      </c>
      <c r="E123">
        <f>E83*10000/E62</f>
        <v>-0.7504402694642522</v>
      </c>
      <c r="F123">
        <f>F83*10000/F62</f>
        <v>6.925052615298498</v>
      </c>
      <c r="G123">
        <f>AVERAGE(C123:E123)</f>
        <v>-2.8666491925449704</v>
      </c>
      <c r="H123">
        <f>STDEV(C123:E123)</f>
        <v>1.9767473573684124</v>
      </c>
      <c r="I123">
        <f>(B123*B4+C123*C4+D123*D4+E123*E4+F123*F4)/SUM(B4:F4)</f>
        <v>-0.6289193804533585</v>
      </c>
    </row>
    <row r="124" spans="1:9" ht="12.75">
      <c r="A124" t="s">
        <v>82</v>
      </c>
      <c r="B124">
        <f>B84*10000/B62</f>
        <v>-0.2163414499762668</v>
      </c>
      <c r="C124">
        <f>C84*10000/C62</f>
        <v>-0.020562681514859297</v>
      </c>
      <c r="D124">
        <f>D84*10000/D62</f>
        <v>-1.2547578148415703</v>
      </c>
      <c r="E124">
        <f>E84*10000/E62</f>
        <v>-3.3583943738268536</v>
      </c>
      <c r="F124">
        <f>F84*10000/F62</f>
        <v>-1.2812287773925641</v>
      </c>
      <c r="G124">
        <f>AVERAGE(C124:E124)</f>
        <v>-1.5445716233944278</v>
      </c>
      <c r="H124">
        <f>STDEV(C124:E124)</f>
        <v>1.68768306689127</v>
      </c>
      <c r="I124">
        <f>(B124*B4+C124*C4+D124*D4+E124*E4+F124*F4)/SUM(B4:F4)</f>
        <v>-1.3170534657446777</v>
      </c>
    </row>
    <row r="125" spans="1:9" ht="12.75">
      <c r="A125" t="s">
        <v>83</v>
      </c>
      <c r="B125">
        <f>B85*10000/B62</f>
        <v>0.8210795828413345</v>
      </c>
      <c r="C125">
        <f>C85*10000/C62</f>
        <v>-1.131234422731735</v>
      </c>
      <c r="D125">
        <f>D85*10000/D62</f>
        <v>-1.1132711552980048</v>
      </c>
      <c r="E125">
        <f>E85*10000/E62</f>
        <v>-0.7807779381005258</v>
      </c>
      <c r="F125">
        <f>F85*10000/F62</f>
        <v>-2.0082267099500473</v>
      </c>
      <c r="G125">
        <f>AVERAGE(C125:E125)</f>
        <v>-1.0084278387100885</v>
      </c>
      <c r="H125">
        <f>STDEV(C125:E125)</f>
        <v>0.19735508019780448</v>
      </c>
      <c r="I125">
        <f>(B125*B4+C125*C4+D125*D4+E125*E4+F125*F4)/SUM(B4:F4)</f>
        <v>-0.8769375696211756</v>
      </c>
    </row>
    <row r="126" spans="1:9" ht="12.75">
      <c r="A126" t="s">
        <v>84</v>
      </c>
      <c r="B126">
        <f>B86*10000/B62</f>
        <v>1.107265602055026</v>
      </c>
      <c r="C126">
        <f>C86*10000/C62</f>
        <v>0.7352351824597781</v>
      </c>
      <c r="D126">
        <f>D86*10000/D62</f>
        <v>0.713908586869221</v>
      </c>
      <c r="E126">
        <f>E86*10000/E62</f>
        <v>1.213870572117136</v>
      </c>
      <c r="F126">
        <f>F86*10000/F62</f>
        <v>1.922263393131101</v>
      </c>
      <c r="G126">
        <f>AVERAGE(C126:E126)</f>
        <v>0.8876714471487116</v>
      </c>
      <c r="H126">
        <f>STDEV(C126:E126)</f>
        <v>0.2826979090256861</v>
      </c>
      <c r="I126">
        <f>(B126*B4+C126*C4+D126*D4+E126*E4+F126*F4)/SUM(B4:F4)</f>
        <v>1.057702835926879</v>
      </c>
    </row>
    <row r="127" spans="1:9" ht="12.75">
      <c r="A127" t="s">
        <v>85</v>
      </c>
      <c r="B127">
        <f>B87*10000/B62</f>
        <v>0.15074187469367561</v>
      </c>
      <c r="C127">
        <f>C87*10000/C62</f>
        <v>-0.41476753351117085</v>
      </c>
      <c r="D127">
        <f>D87*10000/D62</f>
        <v>-0.4214002393366465</v>
      </c>
      <c r="E127">
        <f>E87*10000/E62</f>
        <v>-0.5697312185449319</v>
      </c>
      <c r="F127">
        <f>F87*10000/F62</f>
        <v>-0.4991067802906098</v>
      </c>
      <c r="G127">
        <f>AVERAGE(C127:E127)</f>
        <v>-0.46863299713091644</v>
      </c>
      <c r="H127">
        <f>STDEV(C127:E127)</f>
        <v>0.0876164138529408</v>
      </c>
      <c r="I127">
        <f>(B127*B4+C127*C4+D127*D4+E127*E4+F127*F4)/SUM(B4:F4)</f>
        <v>-0.382993417338885</v>
      </c>
    </row>
    <row r="128" spans="1:9" ht="12.75">
      <c r="A128" t="s">
        <v>86</v>
      </c>
      <c r="B128">
        <f>B88*10000/B62</f>
        <v>0.153734588301808</v>
      </c>
      <c r="C128">
        <f>C88*10000/C62</f>
        <v>-0.1412348500501672</v>
      </c>
      <c r="D128">
        <f>D88*10000/D62</f>
        <v>-0.1999070988953578</v>
      </c>
      <c r="E128">
        <f>E88*10000/E62</f>
        <v>-0.2944685291825348</v>
      </c>
      <c r="F128">
        <f>F88*10000/F62</f>
        <v>-0.06138473744882283</v>
      </c>
      <c r="G128">
        <f>AVERAGE(C128:E128)</f>
        <v>-0.21187015937601994</v>
      </c>
      <c r="H128">
        <f>STDEV(C128:E128)</f>
        <v>0.07731413982680224</v>
      </c>
      <c r="I128">
        <f>(B128*B4+C128*C4+D128*D4+E128*E4+F128*F4)/SUM(B4:F4)</f>
        <v>-0.13881300197319066</v>
      </c>
    </row>
    <row r="129" spans="1:9" ht="12.75">
      <c r="A129" t="s">
        <v>87</v>
      </c>
      <c r="B129">
        <f>B89*10000/B62</f>
        <v>-0.02170200924050557</v>
      </c>
      <c r="C129">
        <f>C89*10000/C62</f>
        <v>-0.07040916257818494</v>
      </c>
      <c r="D129">
        <f>D89*10000/D62</f>
        <v>0.014384395694682138</v>
      </c>
      <c r="E129">
        <f>E89*10000/E62</f>
        <v>0.043342934685259564</v>
      </c>
      <c r="F129">
        <f>F89*10000/F62</f>
        <v>-0.12212770945663748</v>
      </c>
      <c r="G129">
        <f>AVERAGE(C129:E129)</f>
        <v>-0.004227277399414413</v>
      </c>
      <c r="H129">
        <f>STDEV(C129:E129)</f>
        <v>0.059115824357604735</v>
      </c>
      <c r="I129">
        <f>(B129*B4+C129*C4+D129*D4+E129*E4+F129*F4)/SUM(B4:F4)</f>
        <v>-0.022509922748789397</v>
      </c>
    </row>
    <row r="130" spans="1:9" ht="12.75">
      <c r="A130" t="s">
        <v>88</v>
      </c>
      <c r="B130">
        <f>B90*10000/B62</f>
        <v>0.0798226344842557</v>
      </c>
      <c r="C130">
        <f>C90*10000/C62</f>
        <v>0.13010666913460986</v>
      </c>
      <c r="D130">
        <f>D90*10000/D62</f>
        <v>0.07336168719439506</v>
      </c>
      <c r="E130">
        <f>E90*10000/E62</f>
        <v>0.019312876709578746</v>
      </c>
      <c r="F130">
        <f>F90*10000/F62</f>
        <v>0.30920025255998346</v>
      </c>
      <c r="G130">
        <f>AVERAGE(C130:E130)</f>
        <v>0.07426041101286122</v>
      </c>
      <c r="H130">
        <f>STDEV(C130:E130)</f>
        <v>0.05540236356290795</v>
      </c>
      <c r="I130">
        <f>(B130*B4+C130*C4+D130*D4+E130*E4+F130*F4)/SUM(B4:F4)</f>
        <v>0.10644684569936273</v>
      </c>
    </row>
    <row r="131" spans="1:9" ht="12.75">
      <c r="A131" t="s">
        <v>89</v>
      </c>
      <c r="B131">
        <f>B91*10000/B62</f>
        <v>-0.02877807026250169</v>
      </c>
      <c r="C131">
        <f>C91*10000/C62</f>
        <v>0.011925045422284028</v>
      </c>
      <c r="D131">
        <f>D91*10000/D62</f>
        <v>0.02842267394990062</v>
      </c>
      <c r="E131">
        <f>E91*10000/E62</f>
        <v>-0.012245247669738899</v>
      </c>
      <c r="F131">
        <f>F91*10000/F62</f>
        <v>-0.06862591994785625</v>
      </c>
      <c r="G131">
        <f>AVERAGE(C131:E131)</f>
        <v>0.009367490567481917</v>
      </c>
      <c r="H131">
        <f>STDEV(C131:E131)</f>
        <v>0.020454236171066797</v>
      </c>
      <c r="I131">
        <f>(B131*B4+C131*C4+D131*D4+E131*E4+F131*F4)/SUM(B4:F4)</f>
        <v>-0.006579175772276315</v>
      </c>
    </row>
    <row r="132" spans="1:9" ht="12.75">
      <c r="A132" t="s">
        <v>90</v>
      </c>
      <c r="B132">
        <f>B92*10000/B62</f>
        <v>0.013295690757945676</v>
      </c>
      <c r="C132">
        <f>C92*10000/C62</f>
        <v>-0.027149247156069353</v>
      </c>
      <c r="D132">
        <f>D92*10000/D62</f>
        <v>-0.015107249412901877</v>
      </c>
      <c r="E132">
        <f>E92*10000/E62</f>
        <v>-0.00216564249726412</v>
      </c>
      <c r="F132">
        <f>F92*10000/F62</f>
        <v>0.00882155346266361</v>
      </c>
      <c r="G132">
        <f>AVERAGE(C132:E132)</f>
        <v>-0.014807379688745117</v>
      </c>
      <c r="H132">
        <f>STDEV(C132:E132)</f>
        <v>0.012494501463662646</v>
      </c>
      <c r="I132">
        <f>(B132*B4+C132*C4+D132*D4+E132*E4+F132*F4)/SUM(B4:F4)</f>
        <v>-0.007580396456771319</v>
      </c>
    </row>
    <row r="133" spans="1:9" ht="12.75">
      <c r="A133" t="s">
        <v>91</v>
      </c>
      <c r="B133">
        <f>B93*10000/B62</f>
        <v>0.07382969971210049</v>
      </c>
      <c r="C133">
        <f>C93*10000/C62</f>
        <v>0.0721049714693491</v>
      </c>
      <c r="D133">
        <f>D93*10000/D62</f>
        <v>0.06247089142572417</v>
      </c>
      <c r="E133">
        <f>E93*10000/E62</f>
        <v>0.05628576899902834</v>
      </c>
      <c r="F133">
        <f>F93*10000/F62</f>
        <v>0.026269856371413186</v>
      </c>
      <c r="G133">
        <f>AVERAGE(C133:E133)</f>
        <v>0.06362054396470054</v>
      </c>
      <c r="H133">
        <f>STDEV(C133:E133)</f>
        <v>0.007972017775916697</v>
      </c>
      <c r="I133">
        <f>(B133*B4+C133*C4+D133*D4+E133*E4+F133*F4)/SUM(B4:F4)</f>
        <v>0.06011072989186795</v>
      </c>
    </row>
    <row r="134" spans="1:9" ht="12.75">
      <c r="A134" t="s">
        <v>92</v>
      </c>
      <c r="B134">
        <f>B94*10000/B62</f>
        <v>-0.030400016121777153</v>
      </c>
      <c r="C134">
        <f>C94*10000/C62</f>
        <v>-0.007759100721043856</v>
      </c>
      <c r="D134">
        <f>D94*10000/D62</f>
        <v>0.012074745211313288</v>
      </c>
      <c r="E134">
        <f>E94*10000/E62</f>
        <v>0.0047434050990790705</v>
      </c>
      <c r="F134">
        <f>F94*10000/F62</f>
        <v>-0.01876533747892699</v>
      </c>
      <c r="G134">
        <f>AVERAGE(C134:E134)</f>
        <v>0.0030196831964495008</v>
      </c>
      <c r="H134">
        <f>STDEV(C134:E134)</f>
        <v>0.010028647666326886</v>
      </c>
      <c r="I134">
        <f>(B134*B4+C134*C4+D134*D4+E134*E4+F134*F4)/SUM(B4:F4)</f>
        <v>-0.004732831328252508</v>
      </c>
    </row>
    <row r="135" spans="1:9" ht="12.75">
      <c r="A135" t="s">
        <v>93</v>
      </c>
      <c r="B135">
        <f>B95*10000/B62</f>
        <v>-0.006017169725667011</v>
      </c>
      <c r="C135">
        <f>C95*10000/C62</f>
        <v>-0.003192865290378737</v>
      </c>
      <c r="D135">
        <f>D95*10000/D62</f>
        <v>-0.0021928394418399767</v>
      </c>
      <c r="E135">
        <f>E95*10000/E62</f>
        <v>0.003194579533696881</v>
      </c>
      <c r="F135">
        <f>F95*10000/F62</f>
        <v>0.003582083476721497</v>
      </c>
      <c r="G135">
        <f>AVERAGE(C135:E135)</f>
        <v>-0.0007303750661739445</v>
      </c>
      <c r="H135">
        <f>STDEV(C135:E135)</f>
        <v>0.0034356897972200253</v>
      </c>
      <c r="I135">
        <f>(B135*B4+C135*C4+D135*D4+E135*E4+F135*F4)/SUM(B4:F4)</f>
        <v>-0.0009198993109842448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2004-06-29T06:37:19Z</cp:lastPrinted>
  <dcterms:created xsi:type="dcterms:W3CDTF">2004-06-29T06:37:19Z</dcterms:created>
  <dcterms:modified xsi:type="dcterms:W3CDTF">2004-06-29T07:15:10Z</dcterms:modified>
  <cp:category/>
  <cp:version/>
  <cp:contentType/>
  <cp:contentStatus/>
</cp:coreProperties>
</file>