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<sst xmlns="http://schemas.openxmlformats.org/spreadsheetml/2006/main" count="202" uniqueCount="97">
  <si>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01/07/2004       08:38:58</t>
  </si>
  <si>
    <t>LISSNER</t>
  </si>
  <si>
    <t>HCMQAP270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</si>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</sst>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4033350"/>
        <c:axId val="59191287"/>
      </c:lineChart>
      <c:catAx>
        <c:axId val="140333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191287"/>
        <c:crosses val="autoZero"/>
        <c:auto val="1"/>
        <c:lblOffset val="100"/>
        <c:noMultiLvlLbl val="0"/>
      </c:catAx>
      <c:valAx>
        <c:axId val="5919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40333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-0.002255</v>
      </c>
      <c r="C4" s="13">
        <v>-0.003748</v>
      </c>
      <c r="D4" s="13">
        <v>-0.003747</v>
      </c>
      <c r="E4" s="13">
        <v>-0.003746</v>
      </c>
      <c r="F4" s="24">
        <v>-0.002079</v>
      </c>
      <c r="G4" s="34">
        <v>-0.011679</v>
      </c>
    </row>
    <row r="5" spans="1:7" ht="12.75" thickBot="1">
      <c r="A5" s="44" t="s">
        <v>13</v>
      </c>
      <c r="B5" s="45">
        <v>6.472344</v>
      </c>
      <c r="C5" s="46">
        <v>3.273868</v>
      </c>
      <c r="D5" s="46">
        <v>-0.195958</v>
      </c>
      <c r="E5" s="46">
        <v>-3.811797</v>
      </c>
      <c r="F5" s="47">
        <v>-5.765709</v>
      </c>
      <c r="G5" s="48">
        <v>6.491516</v>
      </c>
    </row>
    <row r="6" spans="1:7" ht="12.75" thickTop="1">
      <c r="A6" s="6" t="s">
        <v>14</v>
      </c>
      <c r="B6" s="39">
        <v>36.85155</v>
      </c>
      <c r="C6" s="40">
        <v>63.80215</v>
      </c>
      <c r="D6" s="40">
        <v>-30.31725</v>
      </c>
      <c r="E6" s="40">
        <v>1.201158</v>
      </c>
      <c r="F6" s="41">
        <v>-102.4481</v>
      </c>
      <c r="G6" s="42">
        <v>0.005958603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-1.238052</v>
      </c>
      <c r="C8" s="14">
        <v>-0.8783885</v>
      </c>
      <c r="D8" s="14">
        <v>0.1047292</v>
      </c>
      <c r="E8" s="14">
        <v>0.4783827</v>
      </c>
      <c r="F8" s="25">
        <v>-4.77441</v>
      </c>
      <c r="G8" s="35">
        <v>-0.8876921</v>
      </c>
    </row>
    <row r="9" spans="1:7" ht="12">
      <c r="A9" s="20" t="s">
        <v>17</v>
      </c>
      <c r="B9" s="29">
        <v>0.2527308</v>
      </c>
      <c r="C9" s="14">
        <v>0.1106402</v>
      </c>
      <c r="D9" s="14">
        <v>0.3234578</v>
      </c>
      <c r="E9" s="14">
        <v>-0.01446248</v>
      </c>
      <c r="F9" s="25">
        <v>-1.260281</v>
      </c>
      <c r="G9" s="35">
        <v>-0.03069529</v>
      </c>
    </row>
    <row r="10" spans="1:7" ht="12">
      <c r="A10" s="20" t="s">
        <v>18</v>
      </c>
      <c r="B10" s="29">
        <v>0.2516696</v>
      </c>
      <c r="C10" s="14">
        <v>0.4935384</v>
      </c>
      <c r="D10" s="14">
        <v>-0.1401952</v>
      </c>
      <c r="E10" s="14">
        <v>-0.7398479</v>
      </c>
      <c r="F10" s="25">
        <v>-0.7886044</v>
      </c>
      <c r="G10" s="35">
        <v>-0.1617683</v>
      </c>
    </row>
    <row r="11" spans="1:7" ht="12">
      <c r="A11" s="21" t="s">
        <v>19</v>
      </c>
      <c r="B11" s="31">
        <v>2.38831</v>
      </c>
      <c r="C11" s="16">
        <v>1.62356</v>
      </c>
      <c r="D11" s="16">
        <v>1.564909</v>
      </c>
      <c r="E11" s="16">
        <v>1.097509</v>
      </c>
      <c r="F11" s="27">
        <v>13.67508</v>
      </c>
      <c r="G11" s="37">
        <v>3.202411</v>
      </c>
    </row>
    <row r="12" spans="1:7" ht="12">
      <c r="A12" s="20" t="s">
        <v>20</v>
      </c>
      <c r="B12" s="29">
        <v>0.01598292</v>
      </c>
      <c r="C12" s="14">
        <v>0.002596009</v>
      </c>
      <c r="D12" s="14">
        <v>0.04576415</v>
      </c>
      <c r="E12" s="14">
        <v>-0.1522885</v>
      </c>
      <c r="F12" s="25">
        <v>-0.4837006</v>
      </c>
      <c r="G12" s="35">
        <v>-0.08726196</v>
      </c>
    </row>
    <row r="13" spans="1:7" ht="12">
      <c r="A13" s="20" t="s">
        <v>21</v>
      </c>
      <c r="B13" s="29">
        <v>0.1297954</v>
      </c>
      <c r="C13" s="14">
        <v>0.03339593</v>
      </c>
      <c r="D13" s="14">
        <v>0.05338684</v>
      </c>
      <c r="E13" s="14">
        <v>-0.07757014</v>
      </c>
      <c r="F13" s="25">
        <v>-0.147694</v>
      </c>
      <c r="G13" s="35">
        <v>0.001289054</v>
      </c>
    </row>
    <row r="14" spans="1:7" ht="12">
      <c r="A14" s="20" t="s">
        <v>22</v>
      </c>
      <c r="B14" s="29">
        <v>-0.1082644</v>
      </c>
      <c r="C14" s="14">
        <v>0.05555003</v>
      </c>
      <c r="D14" s="14">
        <v>0.02600047</v>
      </c>
      <c r="E14" s="14">
        <v>-0.0258399</v>
      </c>
      <c r="F14" s="25">
        <v>0.2557959</v>
      </c>
      <c r="G14" s="35">
        <v>0.03187683</v>
      </c>
    </row>
    <row r="15" spans="1:7" ht="12">
      <c r="A15" s="21" t="s">
        <v>23</v>
      </c>
      <c r="B15" s="31">
        <v>-0.3688814</v>
      </c>
      <c r="C15" s="16">
        <v>-0.1273198</v>
      </c>
      <c r="D15" s="16">
        <v>-0.0996706</v>
      </c>
      <c r="E15" s="16">
        <v>-0.1346497</v>
      </c>
      <c r="F15" s="27">
        <v>-0.3799157</v>
      </c>
      <c r="G15" s="37">
        <v>-0.1911339</v>
      </c>
    </row>
    <row r="16" spans="1:7" ht="12">
      <c r="A16" s="20" t="s">
        <v>24</v>
      </c>
      <c r="B16" s="29">
        <v>0.01703877</v>
      </c>
      <c r="C16" s="14">
        <v>-0.005160815</v>
      </c>
      <c r="D16" s="14">
        <v>-0.0229633</v>
      </c>
      <c r="E16" s="14">
        <v>-0.02061598</v>
      </c>
      <c r="F16" s="25">
        <v>-0.06348313</v>
      </c>
      <c r="G16" s="35">
        <v>-0.01773246</v>
      </c>
    </row>
    <row r="17" spans="1:7" ht="12">
      <c r="A17" s="20" t="s">
        <v>25</v>
      </c>
      <c r="B17" s="29">
        <v>-0.02640008</v>
      </c>
      <c r="C17" s="14">
        <v>-0.03504552</v>
      </c>
      <c r="D17" s="14">
        <v>-0.02151987</v>
      </c>
      <c r="E17" s="14">
        <v>-0.01812487</v>
      </c>
      <c r="F17" s="25">
        <v>-0.03558584</v>
      </c>
      <c r="G17" s="35">
        <v>-0.02654515</v>
      </c>
    </row>
    <row r="18" spans="1:7" ht="12">
      <c r="A18" s="20" t="s">
        <v>26</v>
      </c>
      <c r="B18" s="29">
        <v>-0.004543318</v>
      </c>
      <c r="C18" s="14">
        <v>0.007369848</v>
      </c>
      <c r="D18" s="14">
        <v>0.03886029</v>
      </c>
      <c r="E18" s="14">
        <v>0.04289973</v>
      </c>
      <c r="F18" s="25">
        <v>0.03380541</v>
      </c>
      <c r="G18" s="35">
        <v>0.02528689</v>
      </c>
    </row>
    <row r="19" spans="1:7" ht="12">
      <c r="A19" s="21" t="s">
        <v>27</v>
      </c>
      <c r="B19" s="31">
        <v>-0.192978</v>
      </c>
      <c r="C19" s="16">
        <v>-0.1876559</v>
      </c>
      <c r="D19" s="16">
        <v>-0.1869911</v>
      </c>
      <c r="E19" s="16">
        <v>-0.1818993</v>
      </c>
      <c r="F19" s="27">
        <v>-0.145161</v>
      </c>
      <c r="G19" s="37">
        <v>-0.1812085</v>
      </c>
    </row>
    <row r="20" spans="1:7" ht="12.75" thickBot="1">
      <c r="A20" s="44" t="s">
        <v>28</v>
      </c>
      <c r="B20" s="45">
        <v>-0.003739431</v>
      </c>
      <c r="C20" s="46">
        <v>-0.001980625</v>
      </c>
      <c r="D20" s="46">
        <v>0.0006974616</v>
      </c>
      <c r="E20" s="46">
        <v>0.002109534</v>
      </c>
      <c r="F20" s="47">
        <v>-0.003587214</v>
      </c>
      <c r="G20" s="48">
        <v>-0.0008214555</v>
      </c>
    </row>
    <row r="21" spans="1:7" ht="12.75" thickTop="1">
      <c r="A21" s="6" t="s">
        <v>29</v>
      </c>
      <c r="B21" s="39">
        <v>-64.2471</v>
      </c>
      <c r="C21" s="40">
        <v>40.10764</v>
      </c>
      <c r="D21" s="40">
        <v>139.8168</v>
      </c>
      <c r="E21" s="40">
        <v>-43.20862</v>
      </c>
      <c r="F21" s="41">
        <v>-176.7031</v>
      </c>
      <c r="G21" s="43">
        <v>0.003034694</v>
      </c>
    </row>
    <row r="22" spans="1:7" ht="12">
      <c r="A22" s="20" t="s">
        <v>30</v>
      </c>
      <c r="B22" s="29">
        <v>129.4541</v>
      </c>
      <c r="C22" s="14">
        <v>65.4783</v>
      </c>
      <c r="D22" s="14">
        <v>-3.919163</v>
      </c>
      <c r="E22" s="14">
        <v>-76.23742</v>
      </c>
      <c r="F22" s="25">
        <v>-115.3193</v>
      </c>
      <c r="G22" s="36">
        <v>0</v>
      </c>
    </row>
    <row r="23" spans="1:7" ht="12">
      <c r="A23" s="20" t="s">
        <v>31</v>
      </c>
      <c r="B23" s="29">
        <v>-0.2653019</v>
      </c>
      <c r="C23" s="14">
        <v>-1.080463</v>
      </c>
      <c r="D23" s="14">
        <v>1.915587</v>
      </c>
      <c r="E23" s="14">
        <v>-0.7733413</v>
      </c>
      <c r="F23" s="25">
        <v>1.83548</v>
      </c>
      <c r="G23" s="35">
        <v>0.2214355</v>
      </c>
    </row>
    <row r="24" spans="1:7" ht="12">
      <c r="A24" s="20" t="s">
        <v>32</v>
      </c>
      <c r="B24" s="29">
        <v>-0.8546181</v>
      </c>
      <c r="C24" s="14">
        <v>0.4797811</v>
      </c>
      <c r="D24" s="14">
        <v>-0.1410605</v>
      </c>
      <c r="E24" s="14">
        <v>-0.00664809</v>
      </c>
      <c r="F24" s="25">
        <v>0.1638017</v>
      </c>
      <c r="G24" s="35">
        <v>-0.02194794</v>
      </c>
    </row>
    <row r="25" spans="1:7" ht="12">
      <c r="A25" s="20" t="s">
        <v>33</v>
      </c>
      <c r="B25" s="29">
        <v>0.2042319</v>
      </c>
      <c r="C25" s="14">
        <v>-0.3838338</v>
      </c>
      <c r="D25" s="14">
        <v>0.8756428</v>
      </c>
      <c r="E25" s="14">
        <v>0.01543564</v>
      </c>
      <c r="F25" s="25">
        <v>-3.025962</v>
      </c>
      <c r="G25" s="35">
        <v>-0.2523824</v>
      </c>
    </row>
    <row r="26" spans="1:7" ht="12">
      <c r="A26" s="21" t="s">
        <v>34</v>
      </c>
      <c r="B26" s="31">
        <v>1.324809</v>
      </c>
      <c r="C26" s="16">
        <v>0.674407</v>
      </c>
      <c r="D26" s="16">
        <v>0.4881883</v>
      </c>
      <c r="E26" s="16">
        <v>0.228721</v>
      </c>
      <c r="F26" s="27">
        <v>2.044044</v>
      </c>
      <c r="G26" s="37">
        <v>0.7995732</v>
      </c>
    </row>
    <row r="27" spans="1:7" ht="12">
      <c r="A27" s="20" t="s">
        <v>35</v>
      </c>
      <c r="B27" s="29">
        <v>0.204414</v>
      </c>
      <c r="C27" s="14">
        <v>0.09860719</v>
      </c>
      <c r="D27" s="14">
        <v>-0.07754699</v>
      </c>
      <c r="E27" s="14">
        <v>0.04602973</v>
      </c>
      <c r="F27" s="25">
        <v>0.3804404</v>
      </c>
      <c r="G27" s="35">
        <v>0.09651783</v>
      </c>
    </row>
    <row r="28" spans="1:7" ht="12">
      <c r="A28" s="20" t="s">
        <v>36</v>
      </c>
      <c r="B28" s="29">
        <v>0.161925</v>
      </c>
      <c r="C28" s="14">
        <v>0.005008502</v>
      </c>
      <c r="D28" s="14">
        <v>0.06321934</v>
      </c>
      <c r="E28" s="14">
        <v>0.09514447</v>
      </c>
      <c r="F28" s="25">
        <v>0.05206505</v>
      </c>
      <c r="G28" s="35">
        <v>0.06969281</v>
      </c>
    </row>
    <row r="29" spans="1:7" ht="12">
      <c r="A29" s="20" t="s">
        <v>37</v>
      </c>
      <c r="B29" s="29">
        <v>0.0318277</v>
      </c>
      <c r="C29" s="14">
        <v>0.08701041</v>
      </c>
      <c r="D29" s="14">
        <v>0.08970251</v>
      </c>
      <c r="E29" s="14">
        <v>0.04194334</v>
      </c>
      <c r="F29" s="25">
        <v>-0.1350974</v>
      </c>
      <c r="G29" s="35">
        <v>0.03918078</v>
      </c>
    </row>
    <row r="30" spans="1:7" ht="12">
      <c r="A30" s="21" t="s">
        <v>38</v>
      </c>
      <c r="B30" s="31">
        <v>0.09538909</v>
      </c>
      <c r="C30" s="16">
        <v>0.1528139</v>
      </c>
      <c r="D30" s="16">
        <v>0.1197939</v>
      </c>
      <c r="E30" s="16">
        <v>0.02309835</v>
      </c>
      <c r="F30" s="27">
        <v>0.2993431</v>
      </c>
      <c r="G30" s="37">
        <v>0.1248985</v>
      </c>
    </row>
    <row r="31" spans="1:7" ht="12">
      <c r="A31" s="20" t="s">
        <v>39</v>
      </c>
      <c r="B31" s="29">
        <v>0.007464683</v>
      </c>
      <c r="C31" s="14">
        <v>0.01277828</v>
      </c>
      <c r="D31" s="14">
        <v>-0.03912397</v>
      </c>
      <c r="E31" s="14">
        <v>-0.01166057</v>
      </c>
      <c r="F31" s="25">
        <v>0.004315187</v>
      </c>
      <c r="G31" s="35">
        <v>-0.00748739</v>
      </c>
    </row>
    <row r="32" spans="1:7" ht="12">
      <c r="A32" s="20" t="s">
        <v>40</v>
      </c>
      <c r="B32" s="29">
        <v>0.0445123</v>
      </c>
      <c r="C32" s="14">
        <v>0.01507437</v>
      </c>
      <c r="D32" s="14">
        <v>0.03995704</v>
      </c>
      <c r="E32" s="14">
        <v>0.02595859</v>
      </c>
      <c r="F32" s="25">
        <v>0.02498845</v>
      </c>
      <c r="G32" s="35">
        <v>0.02926095</v>
      </c>
    </row>
    <row r="33" spans="1:7" ht="12">
      <c r="A33" s="20" t="s">
        <v>41</v>
      </c>
      <c r="B33" s="29">
        <v>0.108996</v>
      </c>
      <c r="C33" s="14">
        <v>0.08397314</v>
      </c>
      <c r="D33" s="14">
        <v>0.04279979</v>
      </c>
      <c r="E33" s="14">
        <v>0.09581394</v>
      </c>
      <c r="F33" s="25">
        <v>0.09362569</v>
      </c>
      <c r="G33" s="35">
        <v>0.08183026</v>
      </c>
    </row>
    <row r="34" spans="1:7" ht="12">
      <c r="A34" s="21" t="s">
        <v>42</v>
      </c>
      <c r="B34" s="31">
        <v>-0.01894535</v>
      </c>
      <c r="C34" s="16">
        <v>-0.004348585</v>
      </c>
      <c r="D34" s="16">
        <v>0.003618732</v>
      </c>
      <c r="E34" s="16">
        <v>0.006688057</v>
      </c>
      <c r="F34" s="27">
        <v>-0.00980615</v>
      </c>
      <c r="G34" s="37">
        <v>-0.002641587</v>
      </c>
    </row>
    <row r="35" spans="1:7" ht="12.75" thickBot="1">
      <c r="A35" s="22" t="s">
        <v>43</v>
      </c>
      <c r="B35" s="32">
        <v>0.001093597</v>
      </c>
      <c r="C35" s="17">
        <v>-0.001435342</v>
      </c>
      <c r="D35" s="17">
        <v>0.001198656</v>
      </c>
      <c r="E35" s="17">
        <v>-0.005028046</v>
      </c>
      <c r="F35" s="28">
        <v>0.001098851</v>
      </c>
      <c r="G35" s="38">
        <v>-0.0009615647</v>
      </c>
    </row>
    <row r="36" spans="1:7" ht="12">
      <c r="A36" s="4" t="s">
        <v>44</v>
      </c>
      <c r="B36" s="3">
        <v>24.05701</v>
      </c>
      <c r="C36" s="3">
        <v>24.04785</v>
      </c>
      <c r="D36" s="3">
        <v>24.0509</v>
      </c>
      <c r="E36" s="3">
        <v>24.0448</v>
      </c>
      <c r="F36" s="3">
        <v>24.04785</v>
      </c>
      <c r="G36" s="3"/>
    </row>
    <row r="37" spans="1:6" ht="12">
      <c r="A37" s="4" t="s">
        <v>45</v>
      </c>
      <c r="B37" s="2">
        <v>0.3346761</v>
      </c>
      <c r="C37" s="2">
        <v>0.3097534</v>
      </c>
      <c r="D37" s="2">
        <v>0.2990723</v>
      </c>
      <c r="E37" s="2">
        <v>0.2944946</v>
      </c>
      <c r="F37" s="2">
        <v>0.2909343</v>
      </c>
    </row>
    <row r="38" spans="1:7" ht="12">
      <c r="A38" s="4" t="s">
        <v>52</v>
      </c>
      <c r="B38" s="2">
        <v>-6.122347E-05</v>
      </c>
      <c r="C38" s="2">
        <v>-0.0001089054</v>
      </c>
      <c r="D38" s="2">
        <v>5.163247E-05</v>
      </c>
      <c r="E38" s="2">
        <v>0</v>
      </c>
      <c r="F38" s="2">
        <v>0.0001706749</v>
      </c>
      <c r="G38" s="2">
        <v>0.0002582347</v>
      </c>
    </row>
    <row r="39" spans="1:7" ht="12.75" thickBot="1">
      <c r="A39" s="4" t="s">
        <v>53</v>
      </c>
      <c r="B39" s="2">
        <v>0.0001100126</v>
      </c>
      <c r="C39" s="2">
        <v>-6.74699E-05</v>
      </c>
      <c r="D39" s="2">
        <v>-0.0002376683</v>
      </c>
      <c r="E39" s="2">
        <v>7.343482E-05</v>
      </c>
      <c r="F39" s="2">
        <v>0.0003023636</v>
      </c>
      <c r="G39" s="2">
        <v>0.0008730892</v>
      </c>
    </row>
    <row r="40" spans="2:5" ht="12.75" thickBot="1">
      <c r="B40" s="7" t="s">
        <v>46</v>
      </c>
      <c r="C40" s="8">
        <v>-0.003747</v>
      </c>
      <c r="D40" s="18" t="s">
        <v>47</v>
      </c>
      <c r="E40" s="9">
        <v>3.117141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0.003748</v>
      </c>
      <c r="D4">
        <v>0.003747</v>
      </c>
      <c r="E4">
        <v>0.003746</v>
      </c>
      <c r="F4">
        <v>0.002079</v>
      </c>
      <c r="G4">
        <v>0.011679</v>
      </c>
    </row>
    <row r="5" spans="1:7" ht="12.75">
      <c r="A5" t="s">
        <v>13</v>
      </c>
      <c r="B5">
        <v>6.472344</v>
      </c>
      <c r="C5">
        <v>3.273868</v>
      </c>
      <c r="D5">
        <v>-0.195958</v>
      </c>
      <c r="E5">
        <v>-3.811797</v>
      </c>
      <c r="F5">
        <v>-5.765709</v>
      </c>
      <c r="G5">
        <v>6.491516</v>
      </c>
    </row>
    <row r="6" spans="1:7" ht="12.75">
      <c r="A6" t="s">
        <v>14</v>
      </c>
      <c r="B6" s="49">
        <v>36.85155</v>
      </c>
      <c r="C6" s="49">
        <v>63.80215</v>
      </c>
      <c r="D6" s="49">
        <v>-30.31725</v>
      </c>
      <c r="E6" s="49">
        <v>1.201158</v>
      </c>
      <c r="F6" s="49">
        <v>-102.4481</v>
      </c>
      <c r="G6" s="49">
        <v>0.005958603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-1.238052</v>
      </c>
      <c r="C8" s="49">
        <v>-0.8783885</v>
      </c>
      <c r="D8" s="49">
        <v>0.1047292</v>
      </c>
      <c r="E8" s="49">
        <v>0.4783827</v>
      </c>
      <c r="F8" s="49">
        <v>-4.77441</v>
      </c>
      <c r="G8" s="49">
        <v>-0.8876921</v>
      </c>
    </row>
    <row r="9" spans="1:7" ht="12.75">
      <c r="A9" t="s">
        <v>17</v>
      </c>
      <c r="B9" s="49">
        <v>0.2527308</v>
      </c>
      <c r="C9" s="49">
        <v>0.1106402</v>
      </c>
      <c r="D9" s="49">
        <v>0.3234578</v>
      </c>
      <c r="E9" s="49">
        <v>-0.01446248</v>
      </c>
      <c r="F9" s="49">
        <v>-1.260281</v>
      </c>
      <c r="G9" s="49">
        <v>-0.03069529</v>
      </c>
    </row>
    <row r="10" spans="1:7" ht="12.75">
      <c r="A10" t="s">
        <v>18</v>
      </c>
      <c r="B10" s="49">
        <v>0.2516696</v>
      </c>
      <c r="C10" s="49">
        <v>0.4935384</v>
      </c>
      <c r="D10" s="49">
        <v>-0.1401952</v>
      </c>
      <c r="E10" s="49">
        <v>-0.7398479</v>
      </c>
      <c r="F10" s="49">
        <v>-0.7886044</v>
      </c>
      <c r="G10" s="49">
        <v>-0.1617683</v>
      </c>
    </row>
    <row r="11" spans="1:7" ht="12.75">
      <c r="A11" t="s">
        <v>19</v>
      </c>
      <c r="B11" s="49">
        <v>2.38831</v>
      </c>
      <c r="C11" s="49">
        <v>1.62356</v>
      </c>
      <c r="D11" s="49">
        <v>1.564909</v>
      </c>
      <c r="E11" s="49">
        <v>1.097509</v>
      </c>
      <c r="F11" s="49">
        <v>13.67508</v>
      </c>
      <c r="G11" s="49">
        <v>3.202411</v>
      </c>
    </row>
    <row r="12" spans="1:7" ht="12.75">
      <c r="A12" t="s">
        <v>20</v>
      </c>
      <c r="B12" s="49">
        <v>0.01598292</v>
      </c>
      <c r="C12" s="49">
        <v>0.002596009</v>
      </c>
      <c r="D12" s="49">
        <v>0.04576415</v>
      </c>
      <c r="E12" s="49">
        <v>-0.1522885</v>
      </c>
      <c r="F12" s="49">
        <v>-0.4837006</v>
      </c>
      <c r="G12" s="49">
        <v>-0.08726196</v>
      </c>
    </row>
    <row r="13" spans="1:7" ht="12.75">
      <c r="A13" t="s">
        <v>21</v>
      </c>
      <c r="B13" s="49">
        <v>0.1297954</v>
      </c>
      <c r="C13" s="49">
        <v>0.03339593</v>
      </c>
      <c r="D13" s="49">
        <v>0.05338684</v>
      </c>
      <c r="E13" s="49">
        <v>-0.07757014</v>
      </c>
      <c r="F13" s="49">
        <v>-0.147694</v>
      </c>
      <c r="G13" s="49">
        <v>0.001289054</v>
      </c>
    </row>
    <row r="14" spans="1:7" ht="12.75">
      <c r="A14" t="s">
        <v>22</v>
      </c>
      <c r="B14" s="49">
        <v>-0.1082644</v>
      </c>
      <c r="C14" s="49">
        <v>0.05555003</v>
      </c>
      <c r="D14" s="49">
        <v>0.02600047</v>
      </c>
      <c r="E14" s="49">
        <v>-0.0258399</v>
      </c>
      <c r="F14" s="49">
        <v>0.2557959</v>
      </c>
      <c r="G14" s="49">
        <v>0.03187683</v>
      </c>
    </row>
    <row r="15" spans="1:7" ht="12.75">
      <c r="A15" t="s">
        <v>23</v>
      </c>
      <c r="B15" s="49">
        <v>-0.3688814</v>
      </c>
      <c r="C15" s="49">
        <v>-0.1273198</v>
      </c>
      <c r="D15" s="49">
        <v>-0.0996706</v>
      </c>
      <c r="E15" s="49">
        <v>-0.1346497</v>
      </c>
      <c r="F15" s="49">
        <v>-0.3799157</v>
      </c>
      <c r="G15" s="49">
        <v>-0.1911339</v>
      </c>
    </row>
    <row r="16" spans="1:7" ht="12.75">
      <c r="A16" t="s">
        <v>24</v>
      </c>
      <c r="B16" s="49">
        <v>0.01703877</v>
      </c>
      <c r="C16" s="49">
        <v>-0.005160815</v>
      </c>
      <c r="D16" s="49">
        <v>-0.0229633</v>
      </c>
      <c r="E16" s="49">
        <v>-0.02061598</v>
      </c>
      <c r="F16" s="49">
        <v>-0.06348313</v>
      </c>
      <c r="G16" s="49">
        <v>-0.01773246</v>
      </c>
    </row>
    <row r="17" spans="1:7" ht="12.75">
      <c r="A17" t="s">
        <v>25</v>
      </c>
      <c r="B17" s="49">
        <v>-0.02640008</v>
      </c>
      <c r="C17" s="49">
        <v>-0.03504552</v>
      </c>
      <c r="D17" s="49">
        <v>-0.02151987</v>
      </c>
      <c r="E17" s="49">
        <v>-0.01812487</v>
      </c>
      <c r="F17" s="49">
        <v>-0.03558584</v>
      </c>
      <c r="G17" s="49">
        <v>-0.02654515</v>
      </c>
    </row>
    <row r="18" spans="1:7" ht="12.75">
      <c r="A18" t="s">
        <v>26</v>
      </c>
      <c r="B18" s="49">
        <v>-0.004543318</v>
      </c>
      <c r="C18" s="49">
        <v>0.007369848</v>
      </c>
      <c r="D18" s="49">
        <v>0.03886029</v>
      </c>
      <c r="E18" s="49">
        <v>0.04289973</v>
      </c>
      <c r="F18" s="49">
        <v>0.03380541</v>
      </c>
      <c r="G18" s="49">
        <v>0.02528689</v>
      </c>
    </row>
    <row r="19" spans="1:7" ht="12.75">
      <c r="A19" t="s">
        <v>27</v>
      </c>
      <c r="B19" s="49">
        <v>-0.192978</v>
      </c>
      <c r="C19" s="49">
        <v>-0.1876559</v>
      </c>
      <c r="D19" s="49">
        <v>-0.1869911</v>
      </c>
      <c r="E19" s="49">
        <v>-0.1818993</v>
      </c>
      <c r="F19" s="49">
        <v>-0.145161</v>
      </c>
      <c r="G19" s="49">
        <v>-0.1812085</v>
      </c>
    </row>
    <row r="20" spans="1:7" ht="12.75">
      <c r="A20" t="s">
        <v>28</v>
      </c>
      <c r="B20" s="49">
        <v>-0.003739431</v>
      </c>
      <c r="C20" s="49">
        <v>-0.001980625</v>
      </c>
      <c r="D20" s="49">
        <v>0.0006974616</v>
      </c>
      <c r="E20" s="49">
        <v>0.002109534</v>
      </c>
      <c r="F20" s="49">
        <v>-0.003587214</v>
      </c>
      <c r="G20" s="49">
        <v>-0.0008214555</v>
      </c>
    </row>
    <row r="21" spans="1:7" ht="12.75">
      <c r="A21" t="s">
        <v>29</v>
      </c>
      <c r="B21" s="49">
        <v>-64.2471</v>
      </c>
      <c r="C21" s="49">
        <v>40.10764</v>
      </c>
      <c r="D21" s="49">
        <v>139.8168</v>
      </c>
      <c r="E21" s="49">
        <v>-43.20862</v>
      </c>
      <c r="F21" s="49">
        <v>-176.7031</v>
      </c>
      <c r="G21" s="49">
        <v>0.003034694</v>
      </c>
    </row>
    <row r="22" spans="1:7" ht="12.75">
      <c r="A22" t="s">
        <v>30</v>
      </c>
      <c r="B22" s="49">
        <v>129.4541</v>
      </c>
      <c r="C22" s="49">
        <v>65.4783</v>
      </c>
      <c r="D22" s="49">
        <v>-3.919163</v>
      </c>
      <c r="E22" s="49">
        <v>-76.23742</v>
      </c>
      <c r="F22" s="49">
        <v>-115.3193</v>
      </c>
      <c r="G22" s="49">
        <v>0</v>
      </c>
    </row>
    <row r="23" spans="1:7" ht="12.75">
      <c r="A23" t="s">
        <v>31</v>
      </c>
      <c r="B23" s="49">
        <v>-0.2653019</v>
      </c>
      <c r="C23" s="49">
        <v>-1.080463</v>
      </c>
      <c r="D23" s="49">
        <v>1.915587</v>
      </c>
      <c r="E23" s="49">
        <v>-0.7733413</v>
      </c>
      <c r="F23" s="49">
        <v>1.83548</v>
      </c>
      <c r="G23" s="49">
        <v>0.2214355</v>
      </c>
    </row>
    <row r="24" spans="1:7" ht="12.75">
      <c r="A24" t="s">
        <v>32</v>
      </c>
      <c r="B24" s="49">
        <v>-0.8546181</v>
      </c>
      <c r="C24" s="49">
        <v>0.4797811</v>
      </c>
      <c r="D24" s="49">
        <v>-0.1410605</v>
      </c>
      <c r="E24" s="49">
        <v>-0.00664809</v>
      </c>
      <c r="F24" s="49">
        <v>0.1638017</v>
      </c>
      <c r="G24" s="49">
        <v>-0.02194794</v>
      </c>
    </row>
    <row r="25" spans="1:7" ht="12.75">
      <c r="A25" t="s">
        <v>33</v>
      </c>
      <c r="B25" s="49">
        <v>0.2042319</v>
      </c>
      <c r="C25" s="49">
        <v>-0.3838338</v>
      </c>
      <c r="D25" s="49">
        <v>0.8756428</v>
      </c>
      <c r="E25" s="49">
        <v>0.01543564</v>
      </c>
      <c r="F25" s="49">
        <v>-3.025962</v>
      </c>
      <c r="G25" s="49">
        <v>-0.2523824</v>
      </c>
    </row>
    <row r="26" spans="1:7" ht="12.75">
      <c r="A26" t="s">
        <v>34</v>
      </c>
      <c r="B26" s="49">
        <v>1.324809</v>
      </c>
      <c r="C26" s="49">
        <v>0.674407</v>
      </c>
      <c r="D26" s="49">
        <v>0.4881883</v>
      </c>
      <c r="E26" s="49">
        <v>0.228721</v>
      </c>
      <c r="F26" s="49">
        <v>2.044044</v>
      </c>
      <c r="G26" s="49">
        <v>0.7995732</v>
      </c>
    </row>
    <row r="27" spans="1:7" ht="12.75">
      <c r="A27" t="s">
        <v>35</v>
      </c>
      <c r="B27" s="49">
        <v>0.204414</v>
      </c>
      <c r="C27" s="49">
        <v>0.09860719</v>
      </c>
      <c r="D27" s="49">
        <v>-0.07754699</v>
      </c>
      <c r="E27" s="49">
        <v>0.04602973</v>
      </c>
      <c r="F27" s="49">
        <v>0.3804404</v>
      </c>
      <c r="G27" s="49">
        <v>0.09651783</v>
      </c>
    </row>
    <row r="28" spans="1:7" ht="12.75">
      <c r="A28" t="s">
        <v>36</v>
      </c>
      <c r="B28" s="49">
        <v>0.161925</v>
      </c>
      <c r="C28" s="49">
        <v>0.005008502</v>
      </c>
      <c r="D28" s="49">
        <v>0.06321934</v>
      </c>
      <c r="E28" s="49">
        <v>0.09514447</v>
      </c>
      <c r="F28" s="49">
        <v>0.05206505</v>
      </c>
      <c r="G28" s="49">
        <v>0.06969281</v>
      </c>
    </row>
    <row r="29" spans="1:7" ht="12.75">
      <c r="A29" t="s">
        <v>37</v>
      </c>
      <c r="B29" s="49">
        <v>0.0318277</v>
      </c>
      <c r="C29" s="49">
        <v>0.08701041</v>
      </c>
      <c r="D29" s="49">
        <v>0.08970251</v>
      </c>
      <c r="E29" s="49">
        <v>0.04194334</v>
      </c>
      <c r="F29" s="49">
        <v>-0.1350974</v>
      </c>
      <c r="G29" s="49">
        <v>0.03918078</v>
      </c>
    </row>
    <row r="30" spans="1:7" ht="12.75">
      <c r="A30" t="s">
        <v>38</v>
      </c>
      <c r="B30" s="49">
        <v>0.09538909</v>
      </c>
      <c r="C30" s="49">
        <v>0.1528139</v>
      </c>
      <c r="D30" s="49">
        <v>0.1197939</v>
      </c>
      <c r="E30" s="49">
        <v>0.02309835</v>
      </c>
      <c r="F30" s="49">
        <v>0.2993431</v>
      </c>
      <c r="G30" s="49">
        <v>0.1248985</v>
      </c>
    </row>
    <row r="31" spans="1:7" ht="12.75">
      <c r="A31" t="s">
        <v>39</v>
      </c>
      <c r="B31" s="49">
        <v>0.007464683</v>
      </c>
      <c r="C31" s="49">
        <v>0.01277828</v>
      </c>
      <c r="D31" s="49">
        <v>-0.03912397</v>
      </c>
      <c r="E31" s="49">
        <v>-0.01166057</v>
      </c>
      <c r="F31" s="49">
        <v>0.004315187</v>
      </c>
      <c r="G31" s="49">
        <v>-0.00748739</v>
      </c>
    </row>
    <row r="32" spans="1:7" ht="12.75">
      <c r="A32" t="s">
        <v>40</v>
      </c>
      <c r="B32" s="49">
        <v>0.0445123</v>
      </c>
      <c r="C32" s="49">
        <v>0.01507437</v>
      </c>
      <c r="D32" s="49">
        <v>0.03995704</v>
      </c>
      <c r="E32" s="49">
        <v>0.02595859</v>
      </c>
      <c r="F32" s="49">
        <v>0.02498845</v>
      </c>
      <c r="G32" s="49">
        <v>0.02926095</v>
      </c>
    </row>
    <row r="33" spans="1:7" ht="12.75">
      <c r="A33" t="s">
        <v>41</v>
      </c>
      <c r="B33" s="49">
        <v>0.108996</v>
      </c>
      <c r="C33" s="49">
        <v>0.08397314</v>
      </c>
      <c r="D33" s="49">
        <v>0.04279979</v>
      </c>
      <c r="E33" s="49">
        <v>0.09581394</v>
      </c>
      <c r="F33" s="49">
        <v>0.09362569</v>
      </c>
      <c r="G33" s="49">
        <v>0.08183026</v>
      </c>
    </row>
    <row r="34" spans="1:7" ht="12.75">
      <c r="A34" t="s">
        <v>42</v>
      </c>
      <c r="B34" s="49">
        <v>-0.01894535</v>
      </c>
      <c r="C34" s="49">
        <v>-0.004348585</v>
      </c>
      <c r="D34" s="49">
        <v>0.003618732</v>
      </c>
      <c r="E34" s="49">
        <v>0.006688057</v>
      </c>
      <c r="F34" s="49">
        <v>-0.00980615</v>
      </c>
      <c r="G34" s="49">
        <v>-0.002641587</v>
      </c>
    </row>
    <row r="35" spans="1:7" ht="12.75">
      <c r="A35" t="s">
        <v>43</v>
      </c>
      <c r="B35" s="49">
        <v>0.001093597</v>
      </c>
      <c r="C35" s="49">
        <v>-0.001435342</v>
      </c>
      <c r="D35" s="49">
        <v>0.001198656</v>
      </c>
      <c r="E35" s="49">
        <v>-0.005028046</v>
      </c>
      <c r="F35" s="49">
        <v>0.001098851</v>
      </c>
      <c r="G35" s="49">
        <v>-0.0009615647</v>
      </c>
    </row>
    <row r="36" spans="1:6" ht="12.75">
      <c r="A36" t="s">
        <v>44</v>
      </c>
      <c r="B36" s="49">
        <v>24.05701</v>
      </c>
      <c r="C36" s="49">
        <v>24.04785</v>
      </c>
      <c r="D36" s="49">
        <v>24.0509</v>
      </c>
      <c r="E36" s="49">
        <v>24.0448</v>
      </c>
      <c r="F36" s="49">
        <v>24.04785</v>
      </c>
    </row>
    <row r="37" spans="1:6" ht="12.75">
      <c r="A37" t="s">
        <v>45</v>
      </c>
      <c r="B37" s="49">
        <v>0.3346761</v>
      </c>
      <c r="C37" s="49">
        <v>0.3097534</v>
      </c>
      <c r="D37" s="49">
        <v>0.2990723</v>
      </c>
      <c r="E37" s="49">
        <v>0.2944946</v>
      </c>
      <c r="F37" s="49">
        <v>0.2909343</v>
      </c>
    </row>
    <row r="38" spans="1:7" ht="12.75">
      <c r="A38" t="s">
        <v>54</v>
      </c>
      <c r="B38" s="49">
        <v>-6.122347E-05</v>
      </c>
      <c r="C38" s="49">
        <v>-0.0001089054</v>
      </c>
      <c r="D38" s="49">
        <v>5.163247E-05</v>
      </c>
      <c r="E38" s="49">
        <v>0</v>
      </c>
      <c r="F38" s="49">
        <v>0.0001706749</v>
      </c>
      <c r="G38" s="49">
        <v>0.0002582347</v>
      </c>
    </row>
    <row r="39" spans="1:7" ht="12.75">
      <c r="A39" t="s">
        <v>55</v>
      </c>
      <c r="B39" s="49">
        <v>0.0001100126</v>
      </c>
      <c r="C39" s="49">
        <v>-6.74699E-05</v>
      </c>
      <c r="D39" s="49">
        <v>-0.0002376683</v>
      </c>
      <c r="E39" s="49">
        <v>7.343482E-05</v>
      </c>
      <c r="F39" s="49">
        <v>0.0003023636</v>
      </c>
      <c r="G39" s="49">
        <v>0.0008730892</v>
      </c>
    </row>
    <row r="40" spans="2:5" ht="12.75">
      <c r="B40" t="s">
        <v>46</v>
      </c>
      <c r="C40">
        <v>-0.003747</v>
      </c>
      <c r="D40" t="s">
        <v>47</v>
      </c>
      <c r="E40">
        <v>3.117141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-6.122347636059517E-05</v>
      </c>
      <c r="C50">
        <f>-0.017/(C7*C7+C22*C22)*(C21*C22+C6*C7)</f>
        <v>-0.00010890543639417316</v>
      </c>
      <c r="D50">
        <f>-0.017/(D7*D7+D22*D22)*(D21*D22+D6*D7)</f>
        <v>5.16324710903233E-05</v>
      </c>
      <c r="E50">
        <f>-0.017/(E7*E7+E22*E22)*(E21*E22+E6*E7)</f>
        <v>-2.6018167094560804E-06</v>
      </c>
      <c r="F50">
        <f>-0.017/(F7*F7+F22*F22)*(F21*F22+F6*F7)</f>
        <v>0.0001706749354978361</v>
      </c>
      <c r="G50">
        <f>(B50*B$4+C50*C$4+D50*D$4+E50*E$4+F50*F$4)/SUM(B$4:F$4)</f>
        <v>-4.932815484226574E-07</v>
      </c>
    </row>
    <row r="51" spans="1:7" ht="12.75">
      <c r="A51" t="s">
        <v>58</v>
      </c>
      <c r="B51">
        <f>-0.017/(B7*B7+B22*B22)*(B21*B7-B6*B22)</f>
        <v>0.00011001263300311321</v>
      </c>
      <c r="C51">
        <f>-0.017/(C7*C7+C22*C22)*(C21*C7-C6*C22)</f>
        <v>-6.746989371641515E-05</v>
      </c>
      <c r="D51">
        <f>-0.017/(D7*D7+D22*D22)*(D21*D7-D6*D22)</f>
        <v>-0.00023766832439297048</v>
      </c>
      <c r="E51">
        <f>-0.017/(E7*E7+E22*E22)*(E21*E7-E6*E22)</f>
        <v>7.343481842067584E-05</v>
      </c>
      <c r="F51">
        <f>-0.017/(F7*F7+F22*F22)*(F21*F7-F6*F22)</f>
        <v>0.00030236348140891554</v>
      </c>
      <c r="G51">
        <f>(B51*B$4+C51*C$4+D51*D$4+E51*E$4+F51*F$4)/SUM(B$4:F$4)</f>
        <v>5.366691444894393E-07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10000.012351106814</v>
      </c>
      <c r="C62">
        <f>C7+(2/0.017)*(C8*C50-C23*C51)</f>
        <v>10000.002677948134</v>
      </c>
      <c r="D62">
        <f>D7+(2/0.017)*(D8*D50-D23*D51)</f>
        <v>10000.05419785646</v>
      </c>
      <c r="E62">
        <f>E7+(2/0.017)*(E8*E50-E23*E51)</f>
        <v>10000.006534766335</v>
      </c>
      <c r="F62">
        <f>F7+(2/0.017)*(F8*F50-F23*F51)</f>
        <v>9999.838840677454</v>
      </c>
    </row>
    <row r="63" spans="1:6" ht="12.75">
      <c r="A63" t="s">
        <v>66</v>
      </c>
      <c r="B63">
        <f>B8+(3/0.017)*(B9*B50-B24*B51)</f>
        <v>-1.2241909889587546</v>
      </c>
      <c r="C63">
        <f>C8+(3/0.017)*(C9*C50-C24*C51)</f>
        <v>-0.8748023599011048</v>
      </c>
      <c r="D63">
        <f>D8+(3/0.017)*(D9*D50-D24*D51)</f>
        <v>0.10176013755901263</v>
      </c>
      <c r="E63">
        <f>E8+(3/0.017)*(E9*E50-E24*E51)</f>
        <v>0.4784754935301386</v>
      </c>
      <c r="F63">
        <f>F8+(3/0.017)*(F9*F50-F24*F51)</f>
        <v>-4.821108711292385</v>
      </c>
    </row>
    <row r="64" spans="1:6" ht="12.75">
      <c r="A64" t="s">
        <v>67</v>
      </c>
      <c r="B64">
        <f>B9+(4/0.017)*(B10*B50-B25*B51)</f>
        <v>0.24381875838388023</v>
      </c>
      <c r="C64">
        <f>C9+(4/0.017)*(C10*C50-C25*C51)</f>
        <v>0.09189990811292947</v>
      </c>
      <c r="D64">
        <f>D9+(4/0.017)*(D10*D50-D25*D51)</f>
        <v>0.3707222546898275</v>
      </c>
      <c r="E64">
        <f>E9+(4/0.017)*(E10*E50-E25*E51)</f>
        <v>-0.01427625995104257</v>
      </c>
      <c r="F64">
        <f>F9+(4/0.017)*(F10*F50-F25*F51)</f>
        <v>-1.0766703176875823</v>
      </c>
    </row>
    <row r="65" spans="1:6" ht="12.75">
      <c r="A65" t="s">
        <v>68</v>
      </c>
      <c r="B65">
        <f>B10+(5/0.017)*(B11*B50-B26*B51)</f>
        <v>0.16579713907558985</v>
      </c>
      <c r="C65">
        <f>C10+(5/0.017)*(C11*C50-C26*C51)</f>
        <v>0.4549171230292596</v>
      </c>
      <c r="D65">
        <f>D10+(5/0.017)*(D11*D50-D26*D51)</f>
        <v>-0.08230490177919425</v>
      </c>
      <c r="E65">
        <f>E10+(5/0.017)*(E11*E50-E26*E51)</f>
        <v>-0.745627783046757</v>
      </c>
      <c r="F65">
        <f>F10+(5/0.017)*(F11*F50-F26*F51)</f>
        <v>-0.28391347737213435</v>
      </c>
    </row>
    <row r="66" spans="1:6" ht="12.75">
      <c r="A66" t="s">
        <v>69</v>
      </c>
      <c r="B66">
        <f>B11+(6/0.017)*(B12*B50-B27*B51)</f>
        <v>2.3800276521338266</v>
      </c>
      <c r="C66">
        <f>C11+(6/0.017)*(C12*C50-C27*C51)</f>
        <v>1.625808340165628</v>
      </c>
      <c r="D66">
        <f>D11+(6/0.017)*(D12*D50-D27*D51)</f>
        <v>1.559238101050646</v>
      </c>
      <c r="E66">
        <f>E11+(6/0.017)*(E12*E50-E27*E51)</f>
        <v>1.096455838317455</v>
      </c>
      <c r="F66">
        <f>F11+(6/0.017)*(F12*F50-F27*F51)</f>
        <v>13.605343463817224</v>
      </c>
    </row>
    <row r="67" spans="1:6" ht="12.75">
      <c r="A67" t="s">
        <v>70</v>
      </c>
      <c r="B67">
        <f>B12+(7/0.017)*(B13*B50-B28*B51)</f>
        <v>0.0053757289165587245</v>
      </c>
      <c r="C67">
        <f>C12+(7/0.017)*(C13*C50-C28*C51)</f>
        <v>0.0012375662570737855</v>
      </c>
      <c r="D67">
        <f>D12+(7/0.017)*(D13*D50-D28*D51)</f>
        <v>0.053086038444678386</v>
      </c>
      <c r="E67">
        <f>E12+(7/0.017)*(E13*E50-E28*E51)</f>
        <v>-0.1550823620672013</v>
      </c>
      <c r="F67">
        <f>F12+(7/0.017)*(F13*F50-F28*F51)</f>
        <v>-0.5005624609357663</v>
      </c>
    </row>
    <row r="68" spans="1:6" ht="12.75">
      <c r="A68" t="s">
        <v>71</v>
      </c>
      <c r="B68">
        <f>B13+(8/0.017)*(B14*B50-B29*B51)</f>
        <v>0.13126687004925217</v>
      </c>
      <c r="C68">
        <f>C13+(8/0.017)*(C14*C50-C29*C51)</f>
        <v>0.03331163957932343</v>
      </c>
      <c r="D68">
        <f>D13+(8/0.017)*(D14*D50-D29*D51)</f>
        <v>0.0640512700052487</v>
      </c>
      <c r="E68">
        <f>E13+(8/0.017)*(E14*E50-E29*E51)</f>
        <v>-0.07898796158741929</v>
      </c>
      <c r="F68">
        <f>F13+(8/0.017)*(F14*F50-F29*F51)</f>
        <v>-0.10792624991698646</v>
      </c>
    </row>
    <row r="69" spans="1:6" ht="12.75">
      <c r="A69" t="s">
        <v>72</v>
      </c>
      <c r="B69">
        <f>B14+(9/0.017)*(B15*B50-B30*B51)</f>
        <v>-0.10186370761771583</v>
      </c>
      <c r="C69">
        <f>C14+(9/0.017)*(C15*C50-C30*C51)</f>
        <v>0.06834917139694634</v>
      </c>
      <c r="D69">
        <f>D14+(9/0.017)*(D15*D50-D30*D51)</f>
        <v>0.03834898676541147</v>
      </c>
      <c r="E69">
        <f>E14+(9/0.017)*(E15*E50-E30*E51)</f>
        <v>-0.02655242962871504</v>
      </c>
      <c r="F69">
        <f>F14+(9/0.017)*(F15*F50-F30*F51)</f>
        <v>0.17355045382384288</v>
      </c>
    </row>
    <row r="70" spans="1:6" ht="12.75">
      <c r="A70" t="s">
        <v>73</v>
      </c>
      <c r="B70">
        <f>B15+(10/0.017)*(B16*B50-B31*B51)</f>
        <v>-0.36997809539039545</v>
      </c>
      <c r="C70">
        <f>C15+(10/0.017)*(C16*C50-C31*C51)</f>
        <v>-0.12648204117458636</v>
      </c>
      <c r="D70">
        <f>D15+(10/0.017)*(D16*D50-D31*D51)</f>
        <v>-0.1058377648922878</v>
      </c>
      <c r="E70">
        <f>E15+(10/0.017)*(E16*E50-E31*E51)</f>
        <v>-0.13411444656360155</v>
      </c>
      <c r="F70">
        <f>F15+(10/0.017)*(F16*F50-F31*F51)</f>
        <v>-0.3870567200483537</v>
      </c>
    </row>
    <row r="71" spans="1:6" ht="12.75">
      <c r="A71" t="s">
        <v>74</v>
      </c>
      <c r="B71">
        <f>B16+(11/0.017)*(B17*B50-B32*B51)</f>
        <v>0.014916021932206284</v>
      </c>
      <c r="C71">
        <f>C16+(11/0.017)*(C17*C50-C32*C51)</f>
        <v>-0.002033117841115939</v>
      </c>
      <c r="D71">
        <f>D16+(11/0.017)*(D17*D50-D32*D51)</f>
        <v>-0.01753745379603152</v>
      </c>
      <c r="E71">
        <f>E16+(11/0.017)*(E17*E50-E32*E51)</f>
        <v>-0.021818931428724975</v>
      </c>
      <c r="F71">
        <f>F16+(11/0.017)*(F17*F50-F32*F51)</f>
        <v>-0.07230202779530225</v>
      </c>
    </row>
    <row r="72" spans="1:6" ht="12.75">
      <c r="A72" t="s">
        <v>75</v>
      </c>
      <c r="B72">
        <f>B17+(12/0.017)*(B18*B50-B33*B51)</f>
        <v>-0.03466792415856634</v>
      </c>
      <c r="C72">
        <f>C17+(12/0.017)*(C18*C50-C33*C51)</f>
        <v>-0.03161278424595181</v>
      </c>
      <c r="D72">
        <f>D17+(12/0.017)*(D18*D50-D33*D51)</f>
        <v>-0.012923206112712287</v>
      </c>
      <c r="E72">
        <f>E17+(12/0.017)*(E18*E50-E33*E51)</f>
        <v>-0.023170302837939777</v>
      </c>
      <c r="F72">
        <f>F17+(12/0.017)*(F18*F50-F33*F51)</f>
        <v>-0.05149590122810634</v>
      </c>
    </row>
    <row r="73" spans="1:6" ht="12.75">
      <c r="A73" t="s">
        <v>76</v>
      </c>
      <c r="B73">
        <f>B18+(13/0.017)*(B19*B50-B34*B51)</f>
        <v>0.006085338126538001</v>
      </c>
      <c r="C73">
        <f>C18+(13/0.017)*(C19*C50-C34*C51)</f>
        <v>0.02277358555751581</v>
      </c>
      <c r="D73">
        <f>D18+(13/0.017)*(D19*D50-D34*D51)</f>
        <v>0.032134889428094296</v>
      </c>
      <c r="E73">
        <f>E18+(13/0.017)*(E19*E50-E34*E51)</f>
        <v>0.04288606653107947</v>
      </c>
      <c r="F73">
        <f>F18+(13/0.017)*(F19*F50-F34*F51)</f>
        <v>0.017126927966965678</v>
      </c>
    </row>
    <row r="74" spans="1:6" ht="12.75">
      <c r="A74" t="s">
        <v>77</v>
      </c>
      <c r="B74">
        <f>B19+(14/0.017)*(B20*B50-B35*B51)</f>
        <v>-0.19288853878116308</v>
      </c>
      <c r="C74">
        <f>C19+(14/0.017)*(C20*C50-C35*C51)</f>
        <v>-0.18755801656418816</v>
      </c>
      <c r="D74">
        <f>D19+(14/0.017)*(D20*D50-D35*D51)</f>
        <v>-0.18672683416440053</v>
      </c>
      <c r="E74">
        <f>E19+(14/0.017)*(E20*E50-E35*E51)</f>
        <v>-0.18159974527417966</v>
      </c>
      <c r="F74">
        <f>F19+(14/0.017)*(F20*F50-F35*F51)</f>
        <v>-0.14593882347339251</v>
      </c>
    </row>
    <row r="75" spans="1:6" ht="12.75">
      <c r="A75" t="s">
        <v>78</v>
      </c>
      <c r="B75" s="49">
        <f>B20</f>
        <v>-0.003739431</v>
      </c>
      <c r="C75" s="49">
        <f>C20</f>
        <v>-0.001980625</v>
      </c>
      <c r="D75" s="49">
        <f>D20</f>
        <v>0.0006974616</v>
      </c>
      <c r="E75" s="49">
        <f>E20</f>
        <v>0.002109534</v>
      </c>
      <c r="F75" s="49">
        <f>F20</f>
        <v>-0.003587214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129.4399872169751</v>
      </c>
      <c r="C82">
        <f>C22+(2/0.017)*(C8*C51+C23*C50)</f>
        <v>65.49911565567758</v>
      </c>
      <c r="D82">
        <f>D22+(2/0.017)*(D8*D51+D23*D50)</f>
        <v>-3.91045527330359</v>
      </c>
      <c r="E82">
        <f>E22+(2/0.017)*(E8*E51+E23*E50)</f>
        <v>-76.23305034834982</v>
      </c>
      <c r="F82">
        <f>F22+(2/0.017)*(F8*F51+F23*F50)</f>
        <v>-115.45228079984305</v>
      </c>
    </row>
    <row r="83" spans="1:6" ht="12.75">
      <c r="A83" t="s">
        <v>81</v>
      </c>
      <c r="B83">
        <f>B23+(3/0.017)*(B9*B51+B24*B50)</f>
        <v>-0.2511619696838229</v>
      </c>
      <c r="C83">
        <f>C23+(3/0.017)*(C9*C51+C24*C50)</f>
        <v>-1.0910010563418715</v>
      </c>
      <c r="D83">
        <f>D23+(3/0.017)*(D9*D51+D24*D50)</f>
        <v>1.900735416083634</v>
      </c>
      <c r="E83">
        <f>E23+(3/0.017)*(E9*E51+E24*E50)</f>
        <v>-0.7735256680848938</v>
      </c>
      <c r="F83">
        <f>F23+(3/0.017)*(F9*F51+F24*F50)</f>
        <v>1.773167157741487</v>
      </c>
    </row>
    <row r="84" spans="1:6" ht="12.75">
      <c r="A84" t="s">
        <v>82</v>
      </c>
      <c r="B84">
        <f>B24+(4/0.017)*(B10*B51+B25*B50)</f>
        <v>-0.8510456180138564</v>
      </c>
      <c r="C84">
        <f>C24+(4/0.017)*(C10*C51+C25*C50)</f>
        <v>0.48178171272914455</v>
      </c>
      <c r="D84">
        <f>D24+(4/0.017)*(D10*D51+D25*D50)</f>
        <v>-0.12258248592273245</v>
      </c>
      <c r="E84">
        <f>E24+(4/0.017)*(E10*E51+E25*E50)</f>
        <v>-0.01944120927093917</v>
      </c>
      <c r="F84">
        <f>F24+(4/0.017)*(F10*F51+F25*F50)</f>
        <v>-0.01382207435465696</v>
      </c>
    </row>
    <row r="85" spans="1:6" ht="12.75">
      <c r="A85" t="s">
        <v>83</v>
      </c>
      <c r="B85">
        <f>B25+(5/0.017)*(B11*B51+B26*B50)</f>
        <v>0.2576539173629005</v>
      </c>
      <c r="C85">
        <f>C25+(5/0.017)*(C11*C51+C26*C50)</f>
        <v>-0.4376538027307377</v>
      </c>
      <c r="D85">
        <f>D25+(5/0.017)*(D11*D51+D26*D50)</f>
        <v>0.7736654671849721</v>
      </c>
      <c r="E85">
        <f>E25+(5/0.017)*(E11*E51+E26*E50)</f>
        <v>0.038965135297192366</v>
      </c>
      <c r="F85">
        <f>F25+(5/0.017)*(F11*F51+F26*F50)</f>
        <v>-1.70722321317642</v>
      </c>
    </row>
    <row r="86" spans="1:6" ht="12.75">
      <c r="A86" t="s">
        <v>84</v>
      </c>
      <c r="B86">
        <f>B26+(6/0.017)*(B12*B51+B27*B50)</f>
        <v>1.3210125484995894</v>
      </c>
      <c r="C86">
        <f>C26+(6/0.017)*(C12*C51+C27*C50)</f>
        <v>0.670554995937693</v>
      </c>
      <c r="D86">
        <f>D26+(6/0.017)*(D12*D51+D27*D50)</f>
        <v>0.4829363123880876</v>
      </c>
      <c r="E86">
        <f>E26+(6/0.017)*(E12*E51+E27*E50)</f>
        <v>0.22473169202386958</v>
      </c>
      <c r="F86">
        <f>F26+(6/0.017)*(F12*F51+F27*F50)</f>
        <v>2.015342203537126</v>
      </c>
    </row>
    <row r="87" spans="1:6" ht="12.75">
      <c r="A87" t="s">
        <v>85</v>
      </c>
      <c r="B87">
        <f>B27+(7/0.017)*(B13*B51+B28*B50)</f>
        <v>0.2062115680042365</v>
      </c>
      <c r="C87">
        <f>C27+(7/0.017)*(C13*C51+C28*C50)</f>
        <v>0.09745479525849626</v>
      </c>
      <c r="D87">
        <f>D27+(7/0.017)*(D13*D51+D28*D50)</f>
        <v>-0.08142753884927964</v>
      </c>
      <c r="E87">
        <f>E27+(7/0.017)*(E13*E51+E28*E50)</f>
        <v>0.043582242745683925</v>
      </c>
      <c r="F87">
        <f>F27+(7/0.017)*(F13*F51+F28*F50)</f>
        <v>0.36571113465827254</v>
      </c>
    </row>
    <row r="88" spans="1:6" ht="12.75">
      <c r="A88" t="s">
        <v>86</v>
      </c>
      <c r="B88">
        <f>B28+(8/0.017)*(B14*B51+B29*B50)</f>
        <v>0.15540309216796971</v>
      </c>
      <c r="C88">
        <f>C28+(8/0.017)*(C14*C51+C29*C50)</f>
        <v>-0.0012144915491433417</v>
      </c>
      <c r="D88">
        <f>D28+(8/0.017)*(D14*D51+D29*D50)</f>
        <v>0.06249090428987047</v>
      </c>
      <c r="E88">
        <f>E28+(8/0.017)*(E14*E51+E29*E50)</f>
        <v>0.0942001512953549</v>
      </c>
      <c r="F88">
        <f>F28+(8/0.017)*(F14*F51+F29*F50)</f>
        <v>0.0776112141520948</v>
      </c>
    </row>
    <row r="89" spans="1:6" ht="12.75">
      <c r="A89" t="s">
        <v>87</v>
      </c>
      <c r="B89">
        <f>B29+(9/0.017)*(B15*B51+B30*B50)</f>
        <v>0.007251524000650905</v>
      </c>
      <c r="C89">
        <f>C29+(9/0.017)*(C15*C51+C30*C50)</f>
        <v>0.08274758059803514</v>
      </c>
      <c r="D89">
        <f>D29+(9/0.017)*(D15*D51+D30*D50)</f>
        <v>0.10551805094977068</v>
      </c>
      <c r="E89">
        <f>E29+(9/0.017)*(E15*E51+E30*E50)</f>
        <v>0.03667671261847035</v>
      </c>
      <c r="F89">
        <f>F29+(9/0.017)*(F15*F51+F30*F50)</f>
        <v>-0.16886448380512623</v>
      </c>
    </row>
    <row r="90" spans="1:6" ht="12.75">
      <c r="A90" t="s">
        <v>88</v>
      </c>
      <c r="B90">
        <f>B30+(10/0.017)*(B16*B51+B31*B50)</f>
        <v>0.09622289359273213</v>
      </c>
      <c r="C90">
        <f>C30+(10/0.017)*(C16*C51+C31*C50)</f>
        <v>0.15220012087045479</v>
      </c>
      <c r="D90">
        <f>D30+(10/0.017)*(D16*D51+D31*D50)</f>
        <v>0.12181600693151141</v>
      </c>
      <c r="E90">
        <f>E30+(10/0.017)*(E16*E51+E31*E50)</f>
        <v>0.022225648775296175</v>
      </c>
      <c r="F90">
        <f>F30+(10/0.017)*(F16*F51+F31*F50)</f>
        <v>0.28848516709726546</v>
      </c>
    </row>
    <row r="91" spans="1:6" ht="12.75">
      <c r="A91" t="s">
        <v>89</v>
      </c>
      <c r="B91">
        <f>B31+(11/0.017)*(B17*B51+B32*B50)</f>
        <v>0.0038220394323479974</v>
      </c>
      <c r="C91">
        <f>C31+(11/0.017)*(C17*C51+C32*C50)</f>
        <v>0.013245997842977173</v>
      </c>
      <c r="D91">
        <f>D31+(11/0.017)*(D17*D51+D32*D50)</f>
        <v>-0.034479593898599774</v>
      </c>
      <c r="E91">
        <f>E31+(11/0.017)*(E17*E51+E32*E50)</f>
        <v>-0.012565505078600414</v>
      </c>
      <c r="F91">
        <f>F31+(11/0.017)*(F17*F51+F32*F50)</f>
        <v>0.00011256816632252125</v>
      </c>
    </row>
    <row r="92" spans="1:6" ht="12.75">
      <c r="A92" t="s">
        <v>90</v>
      </c>
      <c r="B92">
        <f>B32+(12/0.017)*(B18*B51+B33*B50)</f>
        <v>0.039449050772835385</v>
      </c>
      <c r="C92">
        <f>C32+(12/0.017)*(C18*C51+C33*C50)</f>
        <v>0.008267988128219906</v>
      </c>
      <c r="D92">
        <f>D32+(12/0.017)*(D18*D51+D33*D50)</f>
        <v>0.034997509818909645</v>
      </c>
      <c r="E92">
        <f>E32+(12/0.017)*(E18*E51+E33*E50)</f>
        <v>0.028006385463121314</v>
      </c>
      <c r="F92">
        <f>F32+(12/0.017)*(F18*F51+F33*F50)</f>
        <v>0.043483330042173765</v>
      </c>
    </row>
    <row r="93" spans="1:6" ht="12.75">
      <c r="A93" t="s">
        <v>91</v>
      </c>
      <c r="B93">
        <f>B33+(13/0.017)*(B19*B51+B34*B50)</f>
        <v>0.0936482629323832</v>
      </c>
      <c r="C93">
        <f>C33+(13/0.017)*(C19*C51+C34*C50)</f>
        <v>0.09401732860470265</v>
      </c>
      <c r="D93">
        <f>D33+(13/0.017)*(D19*D51+D34*D50)</f>
        <v>0.07692762360906094</v>
      </c>
      <c r="E93">
        <f>E33+(13/0.017)*(E19*E51+E34*E50)</f>
        <v>0.08558588934456132</v>
      </c>
      <c r="F93">
        <f>F33+(13/0.017)*(F19*F51+F34*F50)</f>
        <v>0.05878182873729929</v>
      </c>
    </row>
    <row r="94" spans="1:6" ht="12.75">
      <c r="A94" t="s">
        <v>92</v>
      </c>
      <c r="B94">
        <f>B34+(14/0.017)*(B20*B51+B35*B50)</f>
        <v>-0.019339275790852574</v>
      </c>
      <c r="C94">
        <f>C34+(14/0.017)*(C20*C51+C35*C50)</f>
        <v>-0.004109803384013092</v>
      </c>
      <c r="D94">
        <f>D34+(14/0.017)*(D20*D51+D35*D50)</f>
        <v>0.0035331879165020723</v>
      </c>
      <c r="E94">
        <f>E34+(14/0.017)*(E20*E51+E35*E50)</f>
        <v>0.006826406070869023</v>
      </c>
      <c r="F94">
        <f>F34+(14/0.017)*(F20*F51+F35*F50)</f>
        <v>-0.010544935097689938</v>
      </c>
    </row>
    <row r="95" spans="1:6" ht="12.75">
      <c r="A95" t="s">
        <v>93</v>
      </c>
      <c r="B95" s="49">
        <f>B35</f>
        <v>0.001093597</v>
      </c>
      <c r="C95" s="49">
        <f>C35</f>
        <v>-0.001435342</v>
      </c>
      <c r="D95" s="49">
        <f>D35</f>
        <v>0.001198656</v>
      </c>
      <c r="E95" s="49">
        <f>E35</f>
        <v>-0.005028046</v>
      </c>
      <c r="F95" s="49">
        <f>F35</f>
        <v>0.001098851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-1.2241894769492554</v>
      </c>
      <c r="C103">
        <f>C63*10000/C62</f>
        <v>-0.8748021256336329</v>
      </c>
      <c r="D103">
        <f>D63*10000/D62</f>
        <v>0.10175958604386885</v>
      </c>
      <c r="E103">
        <f>E63*10000/E62</f>
        <v>0.4784751808577882</v>
      </c>
      <c r="F103">
        <f>F63*10000/F62</f>
        <v>-4.821186409205942</v>
      </c>
      <c r="G103">
        <f>AVERAGE(C103:E103)</f>
        <v>-0.0981891195773253</v>
      </c>
      <c r="H103">
        <f>STDEV(C103:E103)</f>
        <v>0.6984443290097373</v>
      </c>
      <c r="I103">
        <f>(B103*B4+C103*C4+D103*D4+E103*E4+F103*F4)/SUM(B4:F4)</f>
        <v>-0.8917425994051319</v>
      </c>
      <c r="K103">
        <f>(LN(H103)+LN(H123))/2-LN(K114*K115^3)</f>
        <v>-3.8096438609457044</v>
      </c>
    </row>
    <row r="104" spans="1:11" ht="12.75">
      <c r="A104" t="s">
        <v>67</v>
      </c>
      <c r="B104">
        <f>B64*10000/B62</f>
        <v>0.24381845724109938</v>
      </c>
      <c r="C104">
        <f>C64*10000/C62</f>
        <v>0.09189988350261732</v>
      </c>
      <c r="D104">
        <f>D64*10000/D62</f>
        <v>0.3707202454655625</v>
      </c>
      <c r="E104">
        <f>E64*10000/E62</f>
        <v>-0.014276250621846375</v>
      </c>
      <c r="F104">
        <f>F64*10000/F62</f>
        <v>-1.0766876695131236</v>
      </c>
      <c r="G104">
        <f>AVERAGE(C104:E104)</f>
        <v>0.1494479594487778</v>
      </c>
      <c r="H104">
        <f>STDEV(C104:E104)</f>
        <v>0.19884519426861774</v>
      </c>
      <c r="I104">
        <f>(B104*B4+C104*C4+D104*D4+E104*E4+F104*F4)/SUM(B4:F4)</f>
        <v>-0.0005503920090702576</v>
      </c>
      <c r="K104">
        <f>(LN(H104)+LN(H124))/2-LN(K114*K115^4)</f>
        <v>-4.659447269382698</v>
      </c>
    </row>
    <row r="105" spans="1:11" ht="12.75">
      <c r="A105" t="s">
        <v>68</v>
      </c>
      <c r="B105">
        <f>B65*10000/B62</f>
        <v>0.16579693429802536</v>
      </c>
      <c r="C105">
        <f>C65*10000/C62</f>
        <v>0.45491700120484607</v>
      </c>
      <c r="D105">
        <f>D65*10000/D62</f>
        <v>-0.08230445570668661</v>
      </c>
      <c r="E105">
        <f>E65*10000/E62</f>
        <v>-0.7456272957967419</v>
      </c>
      <c r="F105">
        <f>F65*10000/F62</f>
        <v>-0.283918052976242</v>
      </c>
      <c r="G105">
        <f>AVERAGE(C105:E105)</f>
        <v>-0.12433825009952748</v>
      </c>
      <c r="H105">
        <f>STDEV(C105:E105)</f>
        <v>0.6013749098266854</v>
      </c>
      <c r="I105">
        <f>(B105*B4+C105*C4+D105*D4+E105*E4+F105*F4)/SUM(B4:F4)</f>
        <v>-0.10355565138795164</v>
      </c>
      <c r="K105">
        <f>(LN(H105)+LN(H125))/2-LN(K114*K115^5)</f>
        <v>-3.1971591155213273</v>
      </c>
    </row>
    <row r="106" spans="1:11" ht="12.75">
      <c r="A106" t="s">
        <v>69</v>
      </c>
      <c r="B106">
        <f>B66*10000/B62</f>
        <v>2.3800247125398823</v>
      </c>
      <c r="C106">
        <f>C66*10000/C62</f>
        <v>1.6258079047827034</v>
      </c>
      <c r="D106">
        <f>D66*10000/D62</f>
        <v>1.5592296503601681</v>
      </c>
      <c r="E106">
        <f>E66*10000/E62</f>
        <v>1.0964551218096532</v>
      </c>
      <c r="F106">
        <f>F66*10000/F62</f>
        <v>13.605562730144468</v>
      </c>
      <c r="G106">
        <f>AVERAGE(C106:E106)</f>
        <v>1.4271642256508414</v>
      </c>
      <c r="H106">
        <f>STDEV(C106:E106)</f>
        <v>0.2883306253471351</v>
      </c>
      <c r="I106">
        <f>(B106*B4+C106*C4+D106*D4+E106*E4+F106*F4)/SUM(B4:F4)</f>
        <v>3.1907674514331856</v>
      </c>
      <c r="K106">
        <f>(LN(H106)+LN(H126))/2-LN(K114*K115^6)</f>
        <v>-3.4748455875418713</v>
      </c>
    </row>
    <row r="107" spans="1:11" ht="12.75">
      <c r="A107" t="s">
        <v>70</v>
      </c>
      <c r="B107">
        <f>B67*10000/B62</f>
        <v>0.00537572227694672</v>
      </c>
      <c r="C107">
        <f>C67*10000/C62</f>
        <v>0.0012375659256600494</v>
      </c>
      <c r="D107">
        <f>D67*10000/D62</f>
        <v>0.05308575073128857</v>
      </c>
      <c r="E107">
        <f>E67*10000/E62</f>
        <v>-0.15508226072456766</v>
      </c>
      <c r="F107">
        <f>F67*10000/F62</f>
        <v>-0.5005705280964857</v>
      </c>
      <c r="G107">
        <f>AVERAGE(C107:E107)</f>
        <v>-0.033586314689206344</v>
      </c>
      <c r="H107">
        <f>STDEV(C107:E107)</f>
        <v>0.10836515696560506</v>
      </c>
      <c r="I107">
        <f>(B107*B4+C107*C4+D107*D4+E107*E4+F107*F4)/SUM(B4:F4)</f>
        <v>-0.09026974752955359</v>
      </c>
      <c r="K107">
        <f>(LN(H107)+LN(H127))/2-LN(K114*K115^7)</f>
        <v>-3.8186686745930007</v>
      </c>
    </row>
    <row r="108" spans="1:9" ht="12.75">
      <c r="A108" t="s">
        <v>71</v>
      </c>
      <c r="B108">
        <f>B68*10000/B62</f>
        <v>0.1312667079203391</v>
      </c>
      <c r="C108">
        <f>C68*10000/C62</f>
        <v>0.03331163065864151</v>
      </c>
      <c r="D108">
        <f>D68*10000/D62</f>
        <v>0.06405092286297635</v>
      </c>
      <c r="E108">
        <f>E68*10000/E62</f>
        <v>-0.07898790997066579</v>
      </c>
      <c r="F108">
        <f>F68*10000/F62</f>
        <v>-0.10792798927715004</v>
      </c>
      <c r="G108">
        <f>AVERAGE(C108:E108)</f>
        <v>0.0061248811836506906</v>
      </c>
      <c r="H108">
        <f>STDEV(C108:E108)</f>
        <v>0.07529519529734013</v>
      </c>
      <c r="I108">
        <f>(B108*B4+C108*C4+D108*D4+E108*E4+F108*F4)/SUM(B4:F4)</f>
        <v>0.00902640292643444</v>
      </c>
    </row>
    <row r="109" spans="1:9" ht="12.75">
      <c r="A109" t="s">
        <v>72</v>
      </c>
      <c r="B109">
        <f>B69*10000/B62</f>
        <v>-0.10186358180491789</v>
      </c>
      <c r="C109">
        <f>C69*10000/C62</f>
        <v>0.06834915309339763</v>
      </c>
      <c r="D109">
        <f>D69*10000/D62</f>
        <v>0.03834877892324992</v>
      </c>
      <c r="E109">
        <f>E69*10000/E62</f>
        <v>-0.026552412277334056</v>
      </c>
      <c r="F109">
        <f>F69*10000/F62</f>
        <v>0.17355325079627526</v>
      </c>
      <c r="G109">
        <f>AVERAGE(C109:E109)</f>
        <v>0.026715173246437834</v>
      </c>
      <c r="H109">
        <f>STDEV(C109:E109)</f>
        <v>0.04850858030530765</v>
      </c>
      <c r="I109">
        <f>(B109*B4+C109*C4+D109*D4+E109*E4+F109*F4)/SUM(B4:F4)</f>
        <v>0.027705617686288587</v>
      </c>
    </row>
    <row r="110" spans="1:11" ht="12.75">
      <c r="A110" t="s">
        <v>73</v>
      </c>
      <c r="B110">
        <f>B70*10000/B62</f>
        <v>-0.3699776384270623</v>
      </c>
      <c r="C110">
        <f>C70*10000/C62</f>
        <v>-0.12648200730336082</v>
      </c>
      <c r="D110">
        <f>D70*10000/D62</f>
        <v>-0.10583719127739771</v>
      </c>
      <c r="E110">
        <f>E70*10000/E62</f>
        <v>-0.1341143589230018</v>
      </c>
      <c r="F110">
        <f>F70*10000/F62</f>
        <v>-0.38706295792876194</v>
      </c>
      <c r="G110">
        <f>AVERAGE(C110:E110)</f>
        <v>-0.12214451916792012</v>
      </c>
      <c r="H110">
        <f>STDEV(C110:E110)</f>
        <v>0.014629077380621509</v>
      </c>
      <c r="I110">
        <f>(B110*B4+C110*C4+D110*D4+E110*E4+F110*F4)/SUM(B4:F4)</f>
        <v>-0.19338827427299465</v>
      </c>
      <c r="K110">
        <f>EXP(AVERAGE(K103:K107))</f>
        <v>0.022551517923979983</v>
      </c>
    </row>
    <row r="111" spans="1:9" ht="12.75">
      <c r="A111" t="s">
        <v>74</v>
      </c>
      <c r="B111">
        <f>B71*10000/B62</f>
        <v>0.014916003509291025</v>
      </c>
      <c r="C111">
        <f>C71*10000/C62</f>
        <v>-0.002033117296657672</v>
      </c>
      <c r="D111">
        <f>D71*10000/D62</f>
        <v>-0.017537358747306313</v>
      </c>
      <c r="E111">
        <f>E71*10000/E62</f>
        <v>-0.021818917170572435</v>
      </c>
      <c r="F111">
        <f>F71*10000/F62</f>
        <v>-0.07230319302866288</v>
      </c>
      <c r="G111">
        <f>AVERAGE(C111:E111)</f>
        <v>-0.013796464404845473</v>
      </c>
      <c r="H111">
        <f>STDEV(C111:E111)</f>
        <v>0.010409860086655487</v>
      </c>
      <c r="I111">
        <f>(B111*B4+C111*C4+D111*D4+E111*E4+F111*F4)/SUM(B4:F4)</f>
        <v>-0.017447770206621697</v>
      </c>
    </row>
    <row r="112" spans="1:9" ht="12.75">
      <c r="A112" t="s">
        <v>75</v>
      </c>
      <c r="B112">
        <f>B72*10000/B62</f>
        <v>-0.0346678813398958</v>
      </c>
      <c r="C112">
        <f>C72*10000/C62</f>
        <v>-0.031612775780214424</v>
      </c>
      <c r="D112">
        <f>D72*10000/D62</f>
        <v>-0.012923136072084902</v>
      </c>
      <c r="E112">
        <f>E72*10000/E62</f>
        <v>-0.023170287696698176</v>
      </c>
      <c r="F112">
        <f>F72*10000/F62</f>
        <v>-0.05149673114593683</v>
      </c>
      <c r="G112">
        <f>AVERAGE(C112:E112)</f>
        <v>-0.02256873318299917</v>
      </c>
      <c r="H112">
        <f>STDEV(C112:E112)</f>
        <v>0.00935933004972239</v>
      </c>
      <c r="I112">
        <f>(B112*B4+C112*C4+D112*D4+E112*E4+F112*F4)/SUM(B4:F4)</f>
        <v>-0.02818243009130304</v>
      </c>
    </row>
    <row r="113" spans="1:9" ht="12.75">
      <c r="A113" t="s">
        <v>76</v>
      </c>
      <c r="B113">
        <f>B73*10000/B62</f>
        <v>0.006085330610481164</v>
      </c>
      <c r="C113">
        <f>C73*10000/C62</f>
        <v>0.022773579458869347</v>
      </c>
      <c r="D113">
        <f>D73*10000/D62</f>
        <v>0.03213471526482577</v>
      </c>
      <c r="E113">
        <f>E73*10000/E62</f>
        <v>0.04288603850605541</v>
      </c>
      <c r="F113">
        <f>F73*10000/F62</f>
        <v>0.017127203987824857</v>
      </c>
      <c r="G113">
        <f>AVERAGE(C113:E113)</f>
        <v>0.03259811107658351</v>
      </c>
      <c r="H113">
        <f>STDEV(C113:E113)</f>
        <v>0.010064233899803307</v>
      </c>
      <c r="I113">
        <f>(B113*B4+C113*C4+D113*D4+E113*E4+F113*F4)/SUM(B4:F4)</f>
        <v>0.02669310637368545</v>
      </c>
    </row>
    <row r="114" spans="1:11" ht="12.75">
      <c r="A114" t="s">
        <v>77</v>
      </c>
      <c r="B114">
        <f>B74*10000/B62</f>
        <v>-0.19288830054276276</v>
      </c>
      <c r="C114">
        <f>C74*10000/C62</f>
        <v>-0.18755796633713756</v>
      </c>
      <c r="D114">
        <f>D74*10000/D62</f>
        <v>-0.1867258221504699</v>
      </c>
      <c r="E114">
        <f>E74*10000/E62</f>
        <v>-0.18159962660306703</v>
      </c>
      <c r="F114">
        <f>F74*10000/F62</f>
        <v>-0.14594117545148924</v>
      </c>
      <c r="G114">
        <f>AVERAGE(C114:E114)</f>
        <v>-0.1852944716968915</v>
      </c>
      <c r="H114">
        <f>STDEV(C114:E114)</f>
        <v>0.0032267671417925727</v>
      </c>
      <c r="I114">
        <f>(B114*B4+C114*C4+D114*D4+E114*E4+F114*F4)/SUM(B4:F4)</f>
        <v>-0.1811413121137764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-0.0037394263813945346</v>
      </c>
      <c r="C115">
        <f>C75*10000/C62</f>
        <v>-0.00198062446959904</v>
      </c>
      <c r="D115">
        <f>D75*10000/D62</f>
        <v>0.0006974578199281188</v>
      </c>
      <c r="E115">
        <f>E75*10000/E62</f>
        <v>0.002109532621469724</v>
      </c>
      <c r="F115">
        <f>F75*10000/F62</f>
        <v>-0.003587271812229505</v>
      </c>
      <c r="G115">
        <f>AVERAGE(C115:E115)</f>
        <v>0.00027545532393293427</v>
      </c>
      <c r="H115">
        <f>STDEV(C115:E115)</f>
        <v>0.0020774770365456865</v>
      </c>
      <c r="I115">
        <f>(B115*B4+C115*C4+D115*D4+E115*E4+F115*F4)/SUM(B4:F4)</f>
        <v>-0.0008217041058382515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129.43982734446178</v>
      </c>
      <c r="C122">
        <f>C82*10000/C62</f>
        <v>65.49909811535882</v>
      </c>
      <c r="D122">
        <f>D82*10000/D62</f>
        <v>-3.910434079589096</v>
      </c>
      <c r="E122">
        <f>E82*10000/E62</f>
        <v>-76.23300053186527</v>
      </c>
      <c r="F122">
        <f>F82*10000/F62</f>
        <v>-115.45414145096518</v>
      </c>
      <c r="G122">
        <f>AVERAGE(C122:E122)</f>
        <v>-4.881445498698516</v>
      </c>
      <c r="H122">
        <f>STDEV(C122:E122)</f>
        <v>70.87103847213363</v>
      </c>
      <c r="I122">
        <f>(B122*B4+C122*C4+D122*D4+E122*E4+F122*F4)/SUM(B4:F4)</f>
        <v>-0.18445882292251098</v>
      </c>
    </row>
    <row r="123" spans="1:9" ht="12.75">
      <c r="A123" t="s">
        <v>81</v>
      </c>
      <c r="B123">
        <f>B83*10000/B62</f>
        <v>-0.25116165947137453</v>
      </c>
      <c r="C123">
        <f>C83*10000/C62</f>
        <v>-1.0910007641775255</v>
      </c>
      <c r="D123">
        <f>D83*10000/D62</f>
        <v>1.9007251145609412</v>
      </c>
      <c r="E123">
        <f>E83*10000/E62</f>
        <v>-0.7735251626042745</v>
      </c>
      <c r="F123">
        <f>F83*10000/F62</f>
        <v>1.7731957344438174</v>
      </c>
      <c r="G123">
        <f>AVERAGE(C123:E123)</f>
        <v>0.012066395926380405</v>
      </c>
      <c r="H123">
        <f>STDEV(C123:E123)</f>
        <v>1.6433111409603265</v>
      </c>
      <c r="I123">
        <f>(B123*B4+C123*C4+D123*D4+E123*E4+F123*F4)/SUM(B4:F4)</f>
        <v>0.2090160687516928</v>
      </c>
    </row>
    <row r="124" spans="1:9" ht="12.75">
      <c r="A124" t="s">
        <v>82</v>
      </c>
      <c r="B124">
        <f>B84*10000/B62</f>
        <v>-0.8510445668796215</v>
      </c>
      <c r="C124">
        <f>C84*10000/C62</f>
        <v>0.4817815837105352</v>
      </c>
      <c r="D124">
        <f>D84*10000/D62</f>
        <v>-0.12258182155553551</v>
      </c>
      <c r="E124">
        <f>E84*10000/E62</f>
        <v>-0.01944119656657149</v>
      </c>
      <c r="F124">
        <f>F84*10000/F62</f>
        <v>-0.01382229711386085</v>
      </c>
      <c r="G124">
        <f>AVERAGE(C124:E124)</f>
        <v>0.11325285519614274</v>
      </c>
      <c r="H124">
        <f>STDEV(C124:E124)</f>
        <v>0.32329485757757515</v>
      </c>
      <c r="I124">
        <f>(B124*B4+C124*C4+D124*D4+E124*E4+F124*F4)/SUM(B4:F4)</f>
        <v>-0.04329152397901416</v>
      </c>
    </row>
    <row r="125" spans="1:9" ht="12.75">
      <c r="A125" t="s">
        <v>83</v>
      </c>
      <c r="B125">
        <f>B85*10000/B62</f>
        <v>0.2576535991321881</v>
      </c>
      <c r="C125">
        <f>C85*10000/C62</f>
        <v>-0.43765368552935063</v>
      </c>
      <c r="D125">
        <f>D85*10000/D62</f>
        <v>0.7736612741067038</v>
      </c>
      <c r="E125">
        <f>E85*10000/E62</f>
        <v>0.038965109834403565</v>
      </c>
      <c r="F125">
        <f>F85*10000/F62</f>
        <v>-1.70725072711348</v>
      </c>
      <c r="G125">
        <f>AVERAGE(C125:E125)</f>
        <v>0.12499089947058557</v>
      </c>
      <c r="H125">
        <f>STDEV(C125:E125)</f>
        <v>0.6102223449050522</v>
      </c>
      <c r="I125">
        <f>(B125*B4+C125*C4+D125*D4+E125*E4+F125*F4)/SUM(B4:F4)</f>
        <v>-0.10040573441235008</v>
      </c>
    </row>
    <row r="126" spans="1:9" ht="12.75">
      <c r="A126" t="s">
        <v>84</v>
      </c>
      <c r="B126">
        <f>B86*10000/B62</f>
        <v>1.3210109169048956</v>
      </c>
      <c r="C126">
        <f>C86*10000/C62</f>
        <v>0.6705548163665911</v>
      </c>
      <c r="D126">
        <f>D86*10000/D62</f>
        <v>0.4829336949909795</v>
      </c>
      <c r="E126">
        <f>E86*10000/E62</f>
        <v>0.22473154516705598</v>
      </c>
      <c r="F126">
        <f>F86*10000/F62</f>
        <v>2.0153746831789876</v>
      </c>
      <c r="G126">
        <f>AVERAGE(C126:E126)</f>
        <v>0.45940668550820885</v>
      </c>
      <c r="H126">
        <f>STDEV(C126:E126)</f>
        <v>0.22384087521533083</v>
      </c>
      <c r="I126">
        <f>(B126*B4+C126*C4+D126*D4+E126*E4+F126*F4)/SUM(B4:F4)</f>
        <v>0.7918767228904416</v>
      </c>
    </row>
    <row r="127" spans="1:9" ht="12.75">
      <c r="A127" t="s">
        <v>85</v>
      </c>
      <c r="B127">
        <f>B87*10000/B62</f>
        <v>0.20621131331044082</v>
      </c>
      <c r="C127">
        <f>C87*10000/C62</f>
        <v>0.09745476916061455</v>
      </c>
      <c r="D127">
        <f>D87*10000/D62</f>
        <v>-0.08142709753186525</v>
      </c>
      <c r="E127">
        <f>E87*10000/E62</f>
        <v>0.04358221426572527</v>
      </c>
      <c r="F127">
        <f>F87*10000/F62</f>
        <v>0.36571702852912863</v>
      </c>
      <c r="G127">
        <f>AVERAGE(C127:E127)</f>
        <v>0.019869961964824854</v>
      </c>
      <c r="H127">
        <f>STDEV(C127:E127)</f>
        <v>0.09176809761421828</v>
      </c>
      <c r="I127">
        <f>(B127*B4+C127*C4+D127*D4+E127*E4+F127*F4)/SUM(B4:F4)</f>
        <v>0.09301729238064806</v>
      </c>
    </row>
    <row r="128" spans="1:9" ht="12.75">
      <c r="A128" t="s">
        <v>86</v>
      </c>
      <c r="B128">
        <f>B88*10000/B62</f>
        <v>0.1554029002281877</v>
      </c>
      <c r="C128">
        <f>C88*10000/C62</f>
        <v>-0.001214491223908891</v>
      </c>
      <c r="D128">
        <f>D88*10000/D62</f>
        <v>0.0624905656044</v>
      </c>
      <c r="E128">
        <f>E88*10000/E62</f>
        <v>0.0942000897377974</v>
      </c>
      <c r="F128">
        <f>F88*10000/F62</f>
        <v>0.07761246494932204</v>
      </c>
      <c r="G128">
        <f>AVERAGE(C128:E128)</f>
        <v>0.05182538803942951</v>
      </c>
      <c r="H128">
        <f>STDEV(C128:E128)</f>
        <v>0.048593158720068426</v>
      </c>
      <c r="I128">
        <f>(B128*B4+C128*C4+D128*D4+E128*E4+F128*F4)/SUM(B4:F4)</f>
        <v>0.07025769675855338</v>
      </c>
    </row>
    <row r="129" spans="1:9" ht="12.75">
      <c r="A129" t="s">
        <v>87</v>
      </c>
      <c r="B129">
        <f>B89*10000/B62</f>
        <v>0.007251515044227217</v>
      </c>
      <c r="C129">
        <f>C89*10000/C62</f>
        <v>0.08274755843866816</v>
      </c>
      <c r="D129">
        <f>D89*10000/D62</f>
        <v>0.10551747906765224</v>
      </c>
      <c r="E129">
        <f>E89*10000/E62</f>
        <v>0.036676688651111324</v>
      </c>
      <c r="F129">
        <f>F89*10000/F62</f>
        <v>-0.16886720525756618</v>
      </c>
      <c r="G129">
        <f>AVERAGE(C129:E129)</f>
        <v>0.07498057538581057</v>
      </c>
      <c r="H129">
        <f>STDEV(C129:E129)</f>
        <v>0.03507147167714894</v>
      </c>
      <c r="I129">
        <f>(B129*B4+C129*C4+D129*D4+E129*E4+F129*F4)/SUM(B4:F4)</f>
        <v>0.03262792715736349</v>
      </c>
    </row>
    <row r="130" spans="1:9" ht="12.75">
      <c r="A130" t="s">
        <v>88</v>
      </c>
      <c r="B130">
        <f>B90*10000/B62</f>
        <v>0.09622277474695524</v>
      </c>
      <c r="C130">
        <f>C90*10000/C62</f>
        <v>0.15220008011206274</v>
      </c>
      <c r="D130">
        <f>D90*10000/D62</f>
        <v>0.12181534671844382</v>
      </c>
      <c r="E130">
        <f>E90*10000/E62</f>
        <v>0.02222563425136353</v>
      </c>
      <c r="F130">
        <f>F90*10000/F62</f>
        <v>0.28848981637960236</v>
      </c>
      <c r="G130">
        <f>AVERAGE(C130:E130)</f>
        <v>0.09874702036062337</v>
      </c>
      <c r="H130">
        <f>STDEV(C130:E130)</f>
        <v>0.0679886012866285</v>
      </c>
      <c r="I130">
        <f>(B130*B4+C130*C4+D130*D4+E130*E4+F130*F4)/SUM(B4:F4)</f>
        <v>0.12371736215905009</v>
      </c>
    </row>
    <row r="131" spans="1:9" ht="12.75">
      <c r="A131" t="s">
        <v>89</v>
      </c>
      <c r="B131">
        <f>B91*10000/B62</f>
        <v>0.0038220347117121</v>
      </c>
      <c r="C131">
        <f>C91*10000/C62</f>
        <v>0.013245994295768601</v>
      </c>
      <c r="D131">
        <f>D91*10000/D62</f>
        <v>-0.034479407027604485</v>
      </c>
      <c r="E131">
        <f>E91*10000/E62</f>
        <v>-0.012565496867341822</v>
      </c>
      <c r="F131">
        <f>F91*10000/F62</f>
        <v>0.00011256998049270077</v>
      </c>
      <c r="G131">
        <f>AVERAGE(C131:E131)</f>
        <v>-0.011266303199725903</v>
      </c>
      <c r="H131">
        <f>STDEV(C131:E131)</f>
        <v>0.023889211184313627</v>
      </c>
      <c r="I131">
        <f>(B131*B4+C131*C4+D131*D4+E131*E4+F131*F4)/SUM(B4:F4)</f>
        <v>-0.007561218716699881</v>
      </c>
    </row>
    <row r="132" spans="1:9" ht="12.75">
      <c r="A132" t="s">
        <v>90</v>
      </c>
      <c r="B132">
        <f>B92*10000/B62</f>
        <v>0.03944900204895158</v>
      </c>
      <c r="C132">
        <f>C92*10000/C62</f>
        <v>0.008267985914096162</v>
      </c>
      <c r="D132">
        <f>D92*10000/D62</f>
        <v>0.034997320140936296</v>
      </c>
      <c r="E132">
        <f>E92*10000/E62</f>
        <v>0.028006367161614785</v>
      </c>
      <c r="F132">
        <f>F92*10000/F62</f>
        <v>0.043484030827868746</v>
      </c>
      <c r="G132">
        <f>AVERAGE(C132:E132)</f>
        <v>0.023757224405549077</v>
      </c>
      <c r="H132">
        <f>STDEV(C132:E132)</f>
        <v>0.013862025020667114</v>
      </c>
      <c r="I132">
        <f>(B132*B4+C132*C4+D132*D4+E132*E4+F132*F4)/SUM(B4:F4)</f>
        <v>0.028661060730212174</v>
      </c>
    </row>
    <row r="133" spans="1:9" ht="12.75">
      <c r="A133" t="s">
        <v>91</v>
      </c>
      <c r="B133">
        <f>B93*10000/B62</f>
        <v>0.09364814726655621</v>
      </c>
      <c r="C133">
        <f>C93*10000/C62</f>
        <v>0.09401730342735641</v>
      </c>
      <c r="D133">
        <f>D93*10000/D62</f>
        <v>0.07692720668009038</v>
      </c>
      <c r="E133">
        <f>E93*10000/E62</f>
        <v>0.08558583341621903</v>
      </c>
      <c r="F133">
        <f>F93*10000/F62</f>
        <v>0.05878277607653628</v>
      </c>
      <c r="G133">
        <f>AVERAGE(C133:E133)</f>
        <v>0.0855101145078886</v>
      </c>
      <c r="H133">
        <f>STDEV(C133:E133)</f>
        <v>0.008545299978499177</v>
      </c>
      <c r="I133">
        <f>(B133*B4+C133*C4+D133*D4+E133*E4+F133*F4)/SUM(B4:F4)</f>
        <v>0.08312125792631718</v>
      </c>
    </row>
    <row r="134" spans="1:9" ht="12.75">
      <c r="A134" t="s">
        <v>92</v>
      </c>
      <c r="B134">
        <f>B94*10000/B62</f>
        <v>-0.019339251904735975</v>
      </c>
      <c r="C134">
        <f>C94*10000/C62</f>
        <v>-0.0041098022834293564</v>
      </c>
      <c r="D134">
        <f>D94*10000/D62</f>
        <v>0.0035331687674847014</v>
      </c>
      <c r="E134">
        <f>E94*10000/E62</f>
        <v>0.006826401609975079</v>
      </c>
      <c r="F134">
        <f>F94*10000/F62</f>
        <v>-0.01054510504188841</v>
      </c>
      <c r="G134">
        <f>AVERAGE(C134:E134)</f>
        <v>0.0020832560313434746</v>
      </c>
      <c r="H134">
        <f>STDEV(C134:E134)</f>
        <v>0.005610421027547486</v>
      </c>
      <c r="I134">
        <f>(B134*B4+C134*C4+D134*D4+E134*E4+F134*F4)/SUM(B4:F4)</f>
        <v>-0.0027047410326052667</v>
      </c>
    </row>
    <row r="135" spans="1:9" ht="12.75">
      <c r="A135" t="s">
        <v>93</v>
      </c>
      <c r="B135">
        <f>B95*10000/B62</f>
        <v>0.0010935956492883325</v>
      </c>
      <c r="C135">
        <f>C95*10000/C62</f>
        <v>-0.0014353416156229599</v>
      </c>
      <c r="D135">
        <f>D95*10000/D62</f>
        <v>0.001198649503576626</v>
      </c>
      <c r="E135">
        <f>E95*10000/E62</f>
        <v>-0.005028042714291575</v>
      </c>
      <c r="F135">
        <f>F95*10000/F62</f>
        <v>0.001098868709293676</v>
      </c>
      <c r="G135">
        <f>AVERAGE(C135:E135)</f>
        <v>-0.0017549116087793029</v>
      </c>
      <c r="H135">
        <f>STDEV(C135:E135)</f>
        <v>0.003125622774649807</v>
      </c>
      <c r="I135">
        <f>(B135*B4+C135*C4+D135*D4+E135*E4+F135*F4)/SUM(B4:F4)</f>
        <v>-0.0009613330630769009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2004-07-01T07:06:25Z</cp:lastPrinted>
  <dcterms:created xsi:type="dcterms:W3CDTF">2004-07-01T07:06:25Z</dcterms:created>
  <dcterms:modified xsi:type="dcterms:W3CDTF">2004-07-01T10:13:26Z</dcterms:modified>
  <cp:category/>
  <cp:version/>
  <cp:contentType/>
  <cp:contentStatus/>
</cp:coreProperties>
</file>