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<sst xmlns="http://schemas.openxmlformats.org/spreadsheetml/2006/main" count="202" uniqueCount="97">
  <si>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01/07/2004       12:20:59</t>
  </si>
  <si>
    <t>LISSNER</t>
  </si>
  <si>
    <t>HCMQAP271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</si>
  <si>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</si>
  <si>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</si>
  <si>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</si>
  <si>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</si>
  <si>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</si>
  <si>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</si>
  <si>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</si>
  <si>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</si>
  <si>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</si>
  <si>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</si>
  <si>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</si>
  <si>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</si>
  <si>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</si>
  <si>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</si>
  <si>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</si>
  <si>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</si>
  <si>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</si>
  <si>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b7*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</si>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</sst>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3907218"/>
        <c:axId val="13838371"/>
      </c:lineChart>
      <c:catAx>
        <c:axId val="239072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3838371"/>
        <c:crosses val="autoZero"/>
        <c:auto val="1"/>
        <c:lblOffset val="100"/>
        <c:noMultiLvlLbl val="0"/>
      </c:catAx>
      <c:valAx>
        <c:axId val="13838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390721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-0.002258</v>
      </c>
      <c r="C4" s="13">
        <v>-0.003751</v>
      </c>
      <c r="D4" s="13">
        <v>-0.003751</v>
      </c>
      <c r="E4" s="13">
        <v>-0.003752</v>
      </c>
      <c r="F4" s="24">
        <v>-0.002081</v>
      </c>
      <c r="G4" s="34">
        <v>-0.011692</v>
      </c>
    </row>
    <row r="5" spans="1:7" ht="12.75" thickBot="1">
      <c r="A5" s="44" t="s">
        <v>13</v>
      </c>
      <c r="B5" s="45">
        <v>7.870358</v>
      </c>
      <c r="C5" s="46">
        <v>4.467893</v>
      </c>
      <c r="D5" s="46">
        <v>-0.537509</v>
      </c>
      <c r="E5" s="46">
        <v>-4.486101</v>
      </c>
      <c r="F5" s="47">
        <v>-7.515999</v>
      </c>
      <c r="G5" s="48">
        <v>3.614293</v>
      </c>
    </row>
    <row r="6" spans="1:7" ht="12.75" thickTop="1">
      <c r="A6" s="6" t="s">
        <v>14</v>
      </c>
      <c r="B6" s="39">
        <v>-63.02014</v>
      </c>
      <c r="C6" s="40">
        <v>20.09018</v>
      </c>
      <c r="D6" s="40">
        <v>72.16054</v>
      </c>
      <c r="E6" s="40">
        <v>-40.48432</v>
      </c>
      <c r="F6" s="41">
        <v>-24.96779</v>
      </c>
      <c r="G6" s="42">
        <v>-0.001897842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0.2792591</v>
      </c>
      <c r="C8" s="14">
        <v>-0.3276863</v>
      </c>
      <c r="D8" s="14">
        <v>2.323935</v>
      </c>
      <c r="E8" s="14">
        <v>1.384056</v>
      </c>
      <c r="F8" s="25">
        <v>-1.541208</v>
      </c>
      <c r="G8" s="35">
        <v>0.6481525</v>
      </c>
    </row>
    <row r="9" spans="1:7" ht="12">
      <c r="A9" s="20" t="s">
        <v>17</v>
      </c>
      <c r="B9" s="29">
        <v>0.2923161</v>
      </c>
      <c r="C9" s="14">
        <v>0.2070614</v>
      </c>
      <c r="D9" s="14">
        <v>-0.149501</v>
      </c>
      <c r="E9" s="14">
        <v>-0.1947313</v>
      </c>
      <c r="F9" s="25">
        <v>-2.509452</v>
      </c>
      <c r="G9" s="35">
        <v>-0.3255022</v>
      </c>
    </row>
    <row r="10" spans="1:7" ht="12">
      <c r="A10" s="20" t="s">
        <v>18</v>
      </c>
      <c r="B10" s="29">
        <v>-0.07749542</v>
      </c>
      <c r="C10" s="14">
        <v>-0.2572998</v>
      </c>
      <c r="D10" s="14">
        <v>-1.221109</v>
      </c>
      <c r="E10" s="14">
        <v>-0.8557185</v>
      </c>
      <c r="F10" s="25">
        <v>-0.1086977</v>
      </c>
      <c r="G10" s="35">
        <v>-0.5873068</v>
      </c>
    </row>
    <row r="11" spans="1:7" ht="12">
      <c r="A11" s="21" t="s">
        <v>19</v>
      </c>
      <c r="B11" s="31">
        <v>2.479126</v>
      </c>
      <c r="C11" s="16">
        <v>1.373969</v>
      </c>
      <c r="D11" s="16">
        <v>0.3020335</v>
      </c>
      <c r="E11" s="16">
        <v>0.6180604</v>
      </c>
      <c r="F11" s="27">
        <v>13.86211</v>
      </c>
      <c r="G11" s="37">
        <v>2.7604</v>
      </c>
    </row>
    <row r="12" spans="1:7" ht="12">
      <c r="A12" s="20" t="s">
        <v>20</v>
      </c>
      <c r="B12" s="29">
        <v>-0.3973851</v>
      </c>
      <c r="C12" s="14">
        <v>-0.2951382</v>
      </c>
      <c r="D12" s="14">
        <v>-0.5415006</v>
      </c>
      <c r="E12" s="14">
        <v>-0.4279845</v>
      </c>
      <c r="F12" s="25">
        <v>-0.652251</v>
      </c>
      <c r="G12" s="49">
        <v>-0.4488284</v>
      </c>
    </row>
    <row r="13" spans="1:7" ht="12">
      <c r="A13" s="20" t="s">
        <v>21</v>
      </c>
      <c r="B13" s="29">
        <v>-0.02675604</v>
      </c>
      <c r="C13" s="14">
        <v>0.03459983</v>
      </c>
      <c r="D13" s="14">
        <v>0.0322984</v>
      </c>
      <c r="E13" s="14">
        <v>-0.1192105</v>
      </c>
      <c r="F13" s="25">
        <v>-0.14567</v>
      </c>
      <c r="G13" s="35">
        <v>-0.03590297</v>
      </c>
    </row>
    <row r="14" spans="1:7" ht="12">
      <c r="A14" s="20" t="s">
        <v>22</v>
      </c>
      <c r="B14" s="29">
        <v>0.08075941</v>
      </c>
      <c r="C14" s="14">
        <v>0.006011199</v>
      </c>
      <c r="D14" s="14">
        <v>-0.08298331</v>
      </c>
      <c r="E14" s="14">
        <v>-0.05567273</v>
      </c>
      <c r="F14" s="25">
        <v>0.1148218</v>
      </c>
      <c r="G14" s="35">
        <v>-0.004900866</v>
      </c>
    </row>
    <row r="15" spans="1:7" ht="12">
      <c r="A15" s="21" t="s">
        <v>23</v>
      </c>
      <c r="B15" s="31">
        <v>-0.3048344</v>
      </c>
      <c r="C15" s="16">
        <v>-0.1018397</v>
      </c>
      <c r="D15" s="16">
        <v>-0.1364501</v>
      </c>
      <c r="E15" s="16">
        <v>-0.1600486</v>
      </c>
      <c r="F15" s="27">
        <v>-0.2856107</v>
      </c>
      <c r="G15" s="37">
        <v>-0.1780796</v>
      </c>
    </row>
    <row r="16" spans="1:7" ht="12">
      <c r="A16" s="20" t="s">
        <v>24</v>
      </c>
      <c r="B16" s="29">
        <v>-0.007223678</v>
      </c>
      <c r="C16" s="14">
        <v>-0.03872472</v>
      </c>
      <c r="D16" s="14">
        <v>-0.05495878</v>
      </c>
      <c r="E16" s="14">
        <v>-0.01643442</v>
      </c>
      <c r="F16" s="25">
        <v>-0.05608642</v>
      </c>
      <c r="G16" s="35">
        <v>-0.03502326</v>
      </c>
    </row>
    <row r="17" spans="1:7" ht="12">
      <c r="A17" s="20" t="s">
        <v>25</v>
      </c>
      <c r="B17" s="29">
        <v>-0.02288456</v>
      </c>
      <c r="C17" s="14">
        <v>-0.01292784</v>
      </c>
      <c r="D17" s="14">
        <v>-0.02328622</v>
      </c>
      <c r="E17" s="14">
        <v>-0.01586934</v>
      </c>
      <c r="F17" s="25">
        <v>-0.001270065</v>
      </c>
      <c r="G17" s="35">
        <v>-0.01601491</v>
      </c>
    </row>
    <row r="18" spans="1:7" ht="12">
      <c r="A18" s="20" t="s">
        <v>26</v>
      </c>
      <c r="B18" s="29">
        <v>0.02405793</v>
      </c>
      <c r="C18" s="14">
        <v>0.03082276</v>
      </c>
      <c r="D18" s="14">
        <v>0.02551779</v>
      </c>
      <c r="E18" s="14">
        <v>0.04727708</v>
      </c>
      <c r="F18" s="25">
        <v>0.01523958</v>
      </c>
      <c r="G18" s="35">
        <v>0.03044954</v>
      </c>
    </row>
    <row r="19" spans="1:7" ht="12">
      <c r="A19" s="21" t="s">
        <v>27</v>
      </c>
      <c r="B19" s="31">
        <v>-0.2074411</v>
      </c>
      <c r="C19" s="16">
        <v>-0.1835924</v>
      </c>
      <c r="D19" s="16">
        <v>-0.1721577</v>
      </c>
      <c r="E19" s="16">
        <v>-0.1714948</v>
      </c>
      <c r="F19" s="27">
        <v>-0.1418358</v>
      </c>
      <c r="G19" s="37">
        <v>-0.1758122</v>
      </c>
    </row>
    <row r="20" spans="1:7" ht="12.75" thickBot="1">
      <c r="A20" s="44" t="s">
        <v>28</v>
      </c>
      <c r="B20" s="45">
        <v>-0.00333799</v>
      </c>
      <c r="C20" s="46">
        <v>-0.003605887</v>
      </c>
      <c r="D20" s="46">
        <v>0.001595759</v>
      </c>
      <c r="E20" s="46">
        <v>0.004017257</v>
      </c>
      <c r="F20" s="47">
        <v>-0.006784226</v>
      </c>
      <c r="G20" s="48">
        <v>-0.0009052901</v>
      </c>
    </row>
    <row r="21" spans="1:7" ht="12.75" thickTop="1">
      <c r="A21" s="6" t="s">
        <v>29</v>
      </c>
      <c r="B21" s="39">
        <v>-157.051</v>
      </c>
      <c r="C21" s="40">
        <v>74.94012</v>
      </c>
      <c r="D21" s="40">
        <v>85.06756</v>
      </c>
      <c r="E21" s="40">
        <v>-16.49512</v>
      </c>
      <c r="F21" s="41">
        <v>-88.37301</v>
      </c>
      <c r="G21" s="43">
        <v>-0.001883643</v>
      </c>
    </row>
    <row r="22" spans="1:7" ht="12">
      <c r="A22" s="20" t="s">
        <v>30</v>
      </c>
      <c r="B22" s="29">
        <v>157.4202</v>
      </c>
      <c r="C22" s="14">
        <v>89.36023</v>
      </c>
      <c r="D22" s="14">
        <v>-10.75018</v>
      </c>
      <c r="E22" s="14">
        <v>-89.72443</v>
      </c>
      <c r="F22" s="25">
        <v>-150.3313</v>
      </c>
      <c r="G22" s="36">
        <v>0</v>
      </c>
    </row>
    <row r="23" spans="1:7" ht="12">
      <c r="A23" s="20" t="s">
        <v>31</v>
      </c>
      <c r="B23" s="29">
        <v>3.068817</v>
      </c>
      <c r="C23" s="14">
        <v>1.556273</v>
      </c>
      <c r="D23" s="14">
        <v>3.219066</v>
      </c>
      <c r="E23" s="14">
        <v>3.289615</v>
      </c>
      <c r="F23" s="25">
        <v>7.236605</v>
      </c>
      <c r="G23" s="35">
        <v>3.350278</v>
      </c>
    </row>
    <row r="24" spans="1:7" ht="12">
      <c r="A24" s="20" t="s">
        <v>32</v>
      </c>
      <c r="B24" s="29">
        <v>-0.6779545</v>
      </c>
      <c r="C24" s="14">
        <v>0.4188448</v>
      </c>
      <c r="D24" s="14">
        <v>1.24498</v>
      </c>
      <c r="E24" s="14">
        <v>1.085674</v>
      </c>
      <c r="F24" s="25">
        <v>-0.8244902</v>
      </c>
      <c r="G24" s="35">
        <v>0.4533817</v>
      </c>
    </row>
    <row r="25" spans="1:7" ht="12">
      <c r="A25" s="20" t="s">
        <v>33</v>
      </c>
      <c r="B25" s="29">
        <v>0.4402523</v>
      </c>
      <c r="C25" s="14">
        <v>1.035678</v>
      </c>
      <c r="D25" s="14">
        <v>1.605804</v>
      </c>
      <c r="E25" s="14">
        <v>1.913109</v>
      </c>
      <c r="F25" s="25">
        <v>-1.220402</v>
      </c>
      <c r="G25" s="35">
        <v>0.9967658</v>
      </c>
    </row>
    <row r="26" spans="1:7" ht="12">
      <c r="A26" s="21" t="s">
        <v>34</v>
      </c>
      <c r="B26" s="31">
        <v>0.7350758</v>
      </c>
      <c r="C26" s="16">
        <v>0.4884011</v>
      </c>
      <c r="D26" s="16">
        <v>0.5456455</v>
      </c>
      <c r="E26" s="16">
        <v>0.7090637</v>
      </c>
      <c r="F26" s="27">
        <v>1.891126</v>
      </c>
      <c r="G26" s="37">
        <v>0.7780925</v>
      </c>
    </row>
    <row r="27" spans="1:7" ht="12">
      <c r="A27" s="20" t="s">
        <v>35</v>
      </c>
      <c r="B27" s="29">
        <v>-0.009251482</v>
      </c>
      <c r="C27" s="14">
        <v>0.102085</v>
      </c>
      <c r="D27" s="14">
        <v>-0.08725158</v>
      </c>
      <c r="E27" s="14">
        <v>-0.3206214</v>
      </c>
      <c r="F27" s="25">
        <v>0.2982208</v>
      </c>
      <c r="G27" s="35">
        <v>-0.03512193</v>
      </c>
    </row>
    <row r="28" spans="1:7" ht="12">
      <c r="A28" s="20" t="s">
        <v>36</v>
      </c>
      <c r="B28" s="29">
        <v>-0.1635622</v>
      </c>
      <c r="C28" s="14">
        <v>-0.03223643</v>
      </c>
      <c r="D28" s="14">
        <v>-0.3010479</v>
      </c>
      <c r="E28" s="14">
        <v>-0.1867309</v>
      </c>
      <c r="F28" s="25">
        <v>-0.1974628</v>
      </c>
      <c r="G28" s="35">
        <v>-0.1751433</v>
      </c>
    </row>
    <row r="29" spans="1:7" ht="12">
      <c r="A29" s="20" t="s">
        <v>37</v>
      </c>
      <c r="B29" s="29">
        <v>0.03364507</v>
      </c>
      <c r="C29" s="14">
        <v>0.1133877</v>
      </c>
      <c r="D29" s="14">
        <v>0.1168962</v>
      </c>
      <c r="E29" s="14">
        <v>0.1029923</v>
      </c>
      <c r="F29" s="25">
        <v>0.005087399</v>
      </c>
      <c r="G29" s="35">
        <v>0.08573573</v>
      </c>
    </row>
    <row r="30" spans="1:7" ht="12">
      <c r="A30" s="21" t="s">
        <v>38</v>
      </c>
      <c r="B30" s="31">
        <v>0.06247102</v>
      </c>
      <c r="C30" s="16">
        <v>0.05103746</v>
      </c>
      <c r="D30" s="16">
        <v>0.07059854</v>
      </c>
      <c r="E30" s="16">
        <v>0.04195609</v>
      </c>
      <c r="F30" s="27">
        <v>0.2637315</v>
      </c>
      <c r="G30" s="37">
        <v>0.08359718</v>
      </c>
    </row>
    <row r="31" spans="1:7" ht="12">
      <c r="A31" s="20" t="s">
        <v>39</v>
      </c>
      <c r="B31" s="29">
        <v>-0.04503883</v>
      </c>
      <c r="C31" s="14">
        <v>0.01427409</v>
      </c>
      <c r="D31" s="14">
        <v>-0.01320311</v>
      </c>
      <c r="E31" s="14">
        <v>-0.04570278</v>
      </c>
      <c r="F31" s="25">
        <v>0.01247134</v>
      </c>
      <c r="G31" s="35">
        <v>-0.01559525</v>
      </c>
    </row>
    <row r="32" spans="1:7" ht="12">
      <c r="A32" s="20" t="s">
        <v>40</v>
      </c>
      <c r="B32" s="29">
        <v>0.005376476</v>
      </c>
      <c r="C32" s="14">
        <v>0.0008256856</v>
      </c>
      <c r="D32" s="14">
        <v>-0.06758836</v>
      </c>
      <c r="E32" s="14">
        <v>-0.04222029</v>
      </c>
      <c r="F32" s="25">
        <v>-0.02755613</v>
      </c>
      <c r="G32" s="35">
        <v>-0.02911955</v>
      </c>
    </row>
    <row r="33" spans="1:7" ht="12">
      <c r="A33" s="20" t="s">
        <v>41</v>
      </c>
      <c r="B33" s="29">
        <v>0.1353999</v>
      </c>
      <c r="C33" s="14">
        <v>0.0609019</v>
      </c>
      <c r="D33" s="14">
        <v>0.04678648</v>
      </c>
      <c r="E33" s="14">
        <v>0.05654042</v>
      </c>
      <c r="F33" s="25">
        <v>0.06053955</v>
      </c>
      <c r="G33" s="35">
        <v>0.06719271</v>
      </c>
    </row>
    <row r="34" spans="1:7" ht="12">
      <c r="A34" s="21" t="s">
        <v>42</v>
      </c>
      <c r="B34" s="31">
        <v>-0.0326614</v>
      </c>
      <c r="C34" s="16">
        <v>-0.018202</v>
      </c>
      <c r="D34" s="16">
        <v>-0.0001120873</v>
      </c>
      <c r="E34" s="16">
        <v>0.005568419</v>
      </c>
      <c r="F34" s="27">
        <v>-0.01200323</v>
      </c>
      <c r="G34" s="37">
        <v>-0.009389473</v>
      </c>
    </row>
    <row r="35" spans="1:7" ht="12.75" thickBot="1">
      <c r="A35" s="22" t="s">
        <v>43</v>
      </c>
      <c r="B35" s="32">
        <v>-0.005952906</v>
      </c>
      <c r="C35" s="17">
        <v>0.001123248</v>
      </c>
      <c r="D35" s="17">
        <v>0.005716411</v>
      </c>
      <c r="E35" s="17">
        <v>0.004925745</v>
      </c>
      <c r="F35" s="28">
        <v>0.002285688</v>
      </c>
      <c r="G35" s="38">
        <v>0.002273949</v>
      </c>
    </row>
    <row r="36" spans="1:7" ht="12">
      <c r="A36" s="4" t="s">
        <v>44</v>
      </c>
      <c r="B36" s="3">
        <v>24.78027</v>
      </c>
      <c r="C36" s="3">
        <v>24.77722</v>
      </c>
      <c r="D36" s="3">
        <v>24.78333</v>
      </c>
      <c r="E36" s="3">
        <v>24.77722</v>
      </c>
      <c r="F36" s="3">
        <v>24.78333</v>
      </c>
      <c r="G36" s="3"/>
    </row>
    <row r="37" spans="1:6" ht="12">
      <c r="A37" s="4" t="s">
        <v>45</v>
      </c>
      <c r="B37" s="2">
        <v>0.2639771</v>
      </c>
      <c r="C37" s="2">
        <v>0.2385457</v>
      </c>
      <c r="D37" s="2">
        <v>0.2344767</v>
      </c>
      <c r="E37" s="2">
        <v>0.2293905</v>
      </c>
      <c r="F37" s="2">
        <v>0.231425</v>
      </c>
    </row>
    <row r="38" spans="1:7" ht="12">
      <c r="A38" s="4" t="s">
        <v>52</v>
      </c>
      <c r="B38" s="2">
        <v>0.0001113096</v>
      </c>
      <c r="C38" s="2">
        <v>-3.528892E-05</v>
      </c>
      <c r="D38" s="2">
        <v>-0.0001225173</v>
      </c>
      <c r="E38" s="2">
        <v>6.856622E-05</v>
      </c>
      <c r="F38" s="2">
        <v>4.017767E-05</v>
      </c>
      <c r="G38" s="2">
        <v>0.0001953165</v>
      </c>
    </row>
    <row r="39" spans="1:7" ht="12.75" thickBot="1">
      <c r="A39" s="4" t="s">
        <v>53</v>
      </c>
      <c r="B39" s="2">
        <v>0.0002652345</v>
      </c>
      <c r="C39" s="2">
        <v>-0.0001270829</v>
      </c>
      <c r="D39" s="2">
        <v>-0.0001447466</v>
      </c>
      <c r="E39" s="2">
        <v>2.865691E-05</v>
      </c>
      <c r="F39" s="2">
        <v>0.0001508381</v>
      </c>
      <c r="G39" s="2">
        <v>0.0008172995</v>
      </c>
    </row>
    <row r="40" spans="2:5" ht="12.75" thickBot="1">
      <c r="B40" s="7" t="s">
        <v>46</v>
      </c>
      <c r="C40" s="8">
        <v>-0.003751</v>
      </c>
      <c r="D40" s="18" t="s">
        <v>47</v>
      </c>
      <c r="E40" s="9">
        <v>3.116906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0.003751</v>
      </c>
      <c r="D4">
        <v>0.003751</v>
      </c>
      <c r="E4">
        <v>0.003752</v>
      </c>
      <c r="F4">
        <v>0.002081</v>
      </c>
      <c r="G4">
        <v>0.011692</v>
      </c>
    </row>
    <row r="5" spans="1:7" ht="12.75">
      <c r="A5" t="s">
        <v>13</v>
      </c>
      <c r="B5">
        <v>7.870358</v>
      </c>
      <c r="C5">
        <v>4.467893</v>
      </c>
      <c r="D5">
        <v>-0.537509</v>
      </c>
      <c r="E5">
        <v>-4.486101</v>
      </c>
      <c r="F5">
        <v>-7.515999</v>
      </c>
      <c r="G5">
        <v>3.614293</v>
      </c>
    </row>
    <row r="6" spans="1:7" ht="12.75">
      <c r="A6" t="s">
        <v>14</v>
      </c>
      <c r="B6" s="50">
        <v>-63.02014</v>
      </c>
      <c r="C6" s="50">
        <v>20.09018</v>
      </c>
      <c r="D6" s="50">
        <v>72.16054</v>
      </c>
      <c r="E6" s="50">
        <v>-40.48432</v>
      </c>
      <c r="F6" s="50">
        <v>-24.96779</v>
      </c>
      <c r="G6" s="50">
        <v>-0.001897842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0.2792591</v>
      </c>
      <c r="C8" s="50">
        <v>-0.3276863</v>
      </c>
      <c r="D8" s="50">
        <v>2.323935</v>
      </c>
      <c r="E8" s="50">
        <v>1.384056</v>
      </c>
      <c r="F8" s="50">
        <v>-1.541208</v>
      </c>
      <c r="G8" s="50">
        <v>0.6481525</v>
      </c>
    </row>
    <row r="9" spans="1:7" ht="12.75">
      <c r="A9" t="s">
        <v>17</v>
      </c>
      <c r="B9" s="50">
        <v>0.2923161</v>
      </c>
      <c r="C9" s="50">
        <v>0.2070614</v>
      </c>
      <c r="D9" s="50">
        <v>-0.149501</v>
      </c>
      <c r="E9" s="50">
        <v>-0.1947313</v>
      </c>
      <c r="F9" s="50">
        <v>-2.509452</v>
      </c>
      <c r="G9" s="50">
        <v>-0.3255022</v>
      </c>
    </row>
    <row r="10" spans="1:7" ht="12.75">
      <c r="A10" t="s">
        <v>18</v>
      </c>
      <c r="B10" s="50">
        <v>-0.07749542</v>
      </c>
      <c r="C10" s="50">
        <v>-0.2572998</v>
      </c>
      <c r="D10" s="50">
        <v>-1.221109</v>
      </c>
      <c r="E10" s="50">
        <v>-0.8557185</v>
      </c>
      <c r="F10" s="50">
        <v>-0.1086977</v>
      </c>
      <c r="G10" s="50">
        <v>-0.5873068</v>
      </c>
    </row>
    <row r="11" spans="1:7" ht="12.75">
      <c r="A11" t="s">
        <v>19</v>
      </c>
      <c r="B11" s="50">
        <v>2.479126</v>
      </c>
      <c r="C11" s="50">
        <v>1.373969</v>
      </c>
      <c r="D11" s="50">
        <v>0.3020335</v>
      </c>
      <c r="E11" s="50">
        <v>0.6180604</v>
      </c>
      <c r="F11" s="50">
        <v>13.86211</v>
      </c>
      <c r="G11" s="50">
        <v>2.7604</v>
      </c>
    </row>
    <row r="12" spans="1:7" ht="12.75">
      <c r="A12" t="s">
        <v>20</v>
      </c>
      <c r="B12" s="50">
        <v>-0.3973851</v>
      </c>
      <c r="C12" s="50">
        <v>-0.2951382</v>
      </c>
      <c r="D12" s="50">
        <v>-0.5415006</v>
      </c>
      <c r="E12" s="50">
        <v>-0.4279845</v>
      </c>
      <c r="F12" s="50">
        <v>-0.652251</v>
      </c>
      <c r="G12" s="50">
        <v>-0.4488284</v>
      </c>
    </row>
    <row r="13" spans="1:7" ht="12.75">
      <c r="A13" t="s">
        <v>21</v>
      </c>
      <c r="B13" s="50">
        <v>-0.02675604</v>
      </c>
      <c r="C13" s="50">
        <v>0.03459983</v>
      </c>
      <c r="D13" s="50">
        <v>0.0322984</v>
      </c>
      <c r="E13" s="50">
        <v>-0.1192105</v>
      </c>
      <c r="F13" s="50">
        <v>-0.14567</v>
      </c>
      <c r="G13" s="50">
        <v>-0.03590297</v>
      </c>
    </row>
    <row r="14" spans="1:7" ht="12.75">
      <c r="A14" t="s">
        <v>22</v>
      </c>
      <c r="B14" s="50">
        <v>0.08075941</v>
      </c>
      <c r="C14" s="50">
        <v>0.006011199</v>
      </c>
      <c r="D14" s="50">
        <v>-0.08298331</v>
      </c>
      <c r="E14" s="50">
        <v>-0.05567273</v>
      </c>
      <c r="F14" s="50">
        <v>0.1148218</v>
      </c>
      <c r="G14" s="50">
        <v>-0.004900866</v>
      </c>
    </row>
    <row r="15" spans="1:7" ht="12.75">
      <c r="A15" t="s">
        <v>23</v>
      </c>
      <c r="B15" s="50">
        <v>-0.3048344</v>
      </c>
      <c r="C15" s="50">
        <v>-0.1018397</v>
      </c>
      <c r="D15" s="50">
        <v>-0.1364501</v>
      </c>
      <c r="E15" s="50">
        <v>-0.1600486</v>
      </c>
      <c r="F15" s="50">
        <v>-0.2856107</v>
      </c>
      <c r="G15" s="50">
        <v>-0.1780796</v>
      </c>
    </row>
    <row r="16" spans="1:7" ht="12.75">
      <c r="A16" t="s">
        <v>24</v>
      </c>
      <c r="B16" s="50">
        <v>-0.007223678</v>
      </c>
      <c r="C16" s="50">
        <v>-0.03872472</v>
      </c>
      <c r="D16" s="50">
        <v>-0.05495878</v>
      </c>
      <c r="E16" s="50">
        <v>-0.01643442</v>
      </c>
      <c r="F16" s="50">
        <v>-0.05608642</v>
      </c>
      <c r="G16" s="50">
        <v>-0.03502326</v>
      </c>
    </row>
    <row r="17" spans="1:7" ht="12.75">
      <c r="A17" t="s">
        <v>25</v>
      </c>
      <c r="B17" s="50">
        <v>-0.02288456</v>
      </c>
      <c r="C17" s="50">
        <v>-0.01292784</v>
      </c>
      <c r="D17" s="50">
        <v>-0.02328622</v>
      </c>
      <c r="E17" s="50">
        <v>-0.01586934</v>
      </c>
      <c r="F17" s="50">
        <v>-0.001270065</v>
      </c>
      <c r="G17" s="50">
        <v>-0.01601491</v>
      </c>
    </row>
    <row r="18" spans="1:7" ht="12.75">
      <c r="A18" t="s">
        <v>26</v>
      </c>
      <c r="B18" s="50">
        <v>0.02405793</v>
      </c>
      <c r="C18" s="50">
        <v>0.03082276</v>
      </c>
      <c r="D18" s="50">
        <v>0.02551779</v>
      </c>
      <c r="E18" s="50">
        <v>0.04727708</v>
      </c>
      <c r="F18" s="50">
        <v>0.01523958</v>
      </c>
      <c r="G18" s="50">
        <v>0.03044954</v>
      </c>
    </row>
    <row r="19" spans="1:7" ht="12.75">
      <c r="A19" t="s">
        <v>27</v>
      </c>
      <c r="B19" s="50">
        <v>-0.2074411</v>
      </c>
      <c r="C19" s="50">
        <v>-0.1835924</v>
      </c>
      <c r="D19" s="50">
        <v>-0.1721577</v>
      </c>
      <c r="E19" s="50">
        <v>-0.1714948</v>
      </c>
      <c r="F19" s="50">
        <v>-0.1418358</v>
      </c>
      <c r="G19" s="50">
        <v>-0.1758122</v>
      </c>
    </row>
    <row r="20" spans="1:7" ht="12.75">
      <c r="A20" t="s">
        <v>28</v>
      </c>
      <c r="B20" s="50">
        <v>-0.00333799</v>
      </c>
      <c r="C20" s="50">
        <v>-0.003605887</v>
      </c>
      <c r="D20" s="50">
        <v>0.001595759</v>
      </c>
      <c r="E20" s="50">
        <v>0.004017257</v>
      </c>
      <c r="F20" s="50">
        <v>-0.006784226</v>
      </c>
      <c r="G20" s="50">
        <v>-0.0009052901</v>
      </c>
    </row>
    <row r="21" spans="1:7" ht="12.75">
      <c r="A21" t="s">
        <v>29</v>
      </c>
      <c r="B21" s="50">
        <v>-157.051</v>
      </c>
      <c r="C21" s="50">
        <v>74.94012</v>
      </c>
      <c r="D21" s="50">
        <v>85.06756</v>
      </c>
      <c r="E21" s="50">
        <v>-16.49512</v>
      </c>
      <c r="F21" s="50">
        <v>-88.37301</v>
      </c>
      <c r="G21" s="50">
        <v>-0.001883643</v>
      </c>
    </row>
    <row r="22" spans="1:7" ht="12.75">
      <c r="A22" t="s">
        <v>30</v>
      </c>
      <c r="B22" s="50">
        <v>157.4202</v>
      </c>
      <c r="C22" s="50">
        <v>89.36023</v>
      </c>
      <c r="D22" s="50">
        <v>-10.75018</v>
      </c>
      <c r="E22" s="50">
        <v>-89.72443</v>
      </c>
      <c r="F22" s="50">
        <v>-150.3313</v>
      </c>
      <c r="G22" s="50">
        <v>0</v>
      </c>
    </row>
    <row r="23" spans="1:7" ht="12.75">
      <c r="A23" t="s">
        <v>31</v>
      </c>
      <c r="B23" s="50">
        <v>3.068817</v>
      </c>
      <c r="C23" s="50">
        <v>1.556273</v>
      </c>
      <c r="D23" s="50">
        <v>3.219066</v>
      </c>
      <c r="E23" s="50">
        <v>3.289615</v>
      </c>
      <c r="F23" s="50">
        <v>7.236605</v>
      </c>
      <c r="G23" s="50">
        <v>3.350278</v>
      </c>
    </row>
    <row r="24" spans="1:7" ht="12.75">
      <c r="A24" t="s">
        <v>32</v>
      </c>
      <c r="B24" s="50">
        <v>-0.6779545</v>
      </c>
      <c r="C24" s="50">
        <v>0.4188448</v>
      </c>
      <c r="D24" s="50">
        <v>1.24498</v>
      </c>
      <c r="E24" s="50">
        <v>1.085674</v>
      </c>
      <c r="F24" s="50">
        <v>-0.8244902</v>
      </c>
      <c r="G24" s="50">
        <v>0.4533817</v>
      </c>
    </row>
    <row r="25" spans="1:7" ht="12.75">
      <c r="A25" t="s">
        <v>33</v>
      </c>
      <c r="B25" s="50">
        <v>0.4402523</v>
      </c>
      <c r="C25" s="50">
        <v>1.035678</v>
      </c>
      <c r="D25" s="50">
        <v>1.605804</v>
      </c>
      <c r="E25" s="50">
        <v>1.913109</v>
      </c>
      <c r="F25" s="50">
        <v>-1.220402</v>
      </c>
      <c r="G25" s="50">
        <v>0.9967658</v>
      </c>
    </row>
    <row r="26" spans="1:7" ht="12.75">
      <c r="A26" t="s">
        <v>34</v>
      </c>
      <c r="B26" s="50">
        <v>0.7350758</v>
      </c>
      <c r="C26" s="50">
        <v>0.4884011</v>
      </c>
      <c r="D26" s="50">
        <v>0.5456455</v>
      </c>
      <c r="E26" s="50">
        <v>0.7090637</v>
      </c>
      <c r="F26" s="50">
        <v>1.891126</v>
      </c>
      <c r="G26" s="50">
        <v>0.7780925</v>
      </c>
    </row>
    <row r="27" spans="1:7" ht="12.75">
      <c r="A27" t="s">
        <v>35</v>
      </c>
      <c r="B27" s="50">
        <v>-0.009251482</v>
      </c>
      <c r="C27" s="50">
        <v>0.102085</v>
      </c>
      <c r="D27" s="50">
        <v>-0.08725158</v>
      </c>
      <c r="E27" s="50">
        <v>-0.3206214</v>
      </c>
      <c r="F27" s="50">
        <v>0.2982208</v>
      </c>
      <c r="G27" s="50">
        <v>-0.03512193</v>
      </c>
    </row>
    <row r="28" spans="1:7" ht="12.75">
      <c r="A28" t="s">
        <v>36</v>
      </c>
      <c r="B28" s="50">
        <v>-0.1635622</v>
      </c>
      <c r="C28" s="50">
        <v>-0.03223643</v>
      </c>
      <c r="D28" s="50">
        <v>-0.3010479</v>
      </c>
      <c r="E28" s="50">
        <v>-0.1867309</v>
      </c>
      <c r="F28" s="50">
        <v>-0.1974628</v>
      </c>
      <c r="G28" s="50">
        <v>-0.1751433</v>
      </c>
    </row>
    <row r="29" spans="1:7" ht="12.75">
      <c r="A29" t="s">
        <v>37</v>
      </c>
      <c r="B29" s="50">
        <v>0.03364507</v>
      </c>
      <c r="C29" s="50">
        <v>0.1133877</v>
      </c>
      <c r="D29" s="50">
        <v>0.1168962</v>
      </c>
      <c r="E29" s="50">
        <v>0.1029923</v>
      </c>
      <c r="F29" s="50">
        <v>0.005087399</v>
      </c>
      <c r="G29" s="50">
        <v>0.08573573</v>
      </c>
    </row>
    <row r="30" spans="1:7" ht="12.75">
      <c r="A30" t="s">
        <v>38</v>
      </c>
      <c r="B30" s="50">
        <v>0.06247102</v>
      </c>
      <c r="C30" s="50">
        <v>0.05103746</v>
      </c>
      <c r="D30" s="50">
        <v>0.07059854</v>
      </c>
      <c r="E30" s="50">
        <v>0.04195609</v>
      </c>
      <c r="F30" s="50">
        <v>0.2637315</v>
      </c>
      <c r="G30" s="50">
        <v>0.08359718</v>
      </c>
    </row>
    <row r="31" spans="1:7" ht="12.75">
      <c r="A31" t="s">
        <v>39</v>
      </c>
      <c r="B31" s="50">
        <v>-0.04503883</v>
      </c>
      <c r="C31" s="50">
        <v>0.01427409</v>
      </c>
      <c r="D31" s="50">
        <v>-0.01320311</v>
      </c>
      <c r="E31" s="50">
        <v>-0.04570278</v>
      </c>
      <c r="F31" s="50">
        <v>0.01247134</v>
      </c>
      <c r="G31" s="50">
        <v>-0.01559525</v>
      </c>
    </row>
    <row r="32" spans="1:7" ht="12.75">
      <c r="A32" t="s">
        <v>40</v>
      </c>
      <c r="B32" s="50">
        <v>0.005376476</v>
      </c>
      <c r="C32" s="50">
        <v>0.0008256856</v>
      </c>
      <c r="D32" s="50">
        <v>-0.06758836</v>
      </c>
      <c r="E32" s="50">
        <v>-0.04222029</v>
      </c>
      <c r="F32" s="50">
        <v>-0.02755613</v>
      </c>
      <c r="G32" s="50">
        <v>-0.02911955</v>
      </c>
    </row>
    <row r="33" spans="1:7" ht="12.75">
      <c r="A33" t="s">
        <v>41</v>
      </c>
      <c r="B33" s="50">
        <v>0.1353999</v>
      </c>
      <c r="C33" s="50">
        <v>0.0609019</v>
      </c>
      <c r="D33" s="50">
        <v>0.04678648</v>
      </c>
      <c r="E33" s="50">
        <v>0.05654042</v>
      </c>
      <c r="F33" s="50">
        <v>0.06053955</v>
      </c>
      <c r="G33" s="50">
        <v>0.06719271</v>
      </c>
    </row>
    <row r="34" spans="1:7" ht="12.75">
      <c r="A34" t="s">
        <v>42</v>
      </c>
      <c r="B34" s="50">
        <v>-0.0326614</v>
      </c>
      <c r="C34" s="50">
        <v>-0.018202</v>
      </c>
      <c r="D34" s="50">
        <v>-0.0001120873</v>
      </c>
      <c r="E34" s="50">
        <v>0.005568419</v>
      </c>
      <c r="F34" s="50">
        <v>-0.01200323</v>
      </c>
      <c r="G34" s="50">
        <v>-0.009389473</v>
      </c>
    </row>
    <row r="35" spans="1:7" ht="12.75">
      <c r="A35" t="s">
        <v>43</v>
      </c>
      <c r="B35" s="50">
        <v>-0.005952906</v>
      </c>
      <c r="C35" s="50">
        <v>0.001123248</v>
      </c>
      <c r="D35" s="50">
        <v>0.005716411</v>
      </c>
      <c r="E35" s="50">
        <v>0.004925745</v>
      </c>
      <c r="F35" s="50">
        <v>0.002285688</v>
      </c>
      <c r="G35" s="50">
        <v>0.002273949</v>
      </c>
    </row>
    <row r="36" spans="1:6" ht="12.75">
      <c r="A36" t="s">
        <v>44</v>
      </c>
      <c r="B36" s="50">
        <v>24.78027</v>
      </c>
      <c r="C36" s="50">
        <v>24.77722</v>
      </c>
      <c r="D36" s="50">
        <v>24.78333</v>
      </c>
      <c r="E36" s="50">
        <v>24.77722</v>
      </c>
      <c r="F36" s="50">
        <v>24.78333</v>
      </c>
    </row>
    <row r="37" spans="1:6" ht="12.75">
      <c r="A37" t="s">
        <v>45</v>
      </c>
      <c r="B37" s="50">
        <v>0.2639771</v>
      </c>
      <c r="C37" s="50">
        <v>0.2385457</v>
      </c>
      <c r="D37" s="50">
        <v>0.2344767</v>
      </c>
      <c r="E37" s="50">
        <v>0.2293905</v>
      </c>
      <c r="F37" s="50">
        <v>0.231425</v>
      </c>
    </row>
    <row r="38" spans="1:7" ht="12.75">
      <c r="A38" t="s">
        <v>54</v>
      </c>
      <c r="B38" s="50">
        <v>0.0001113096</v>
      </c>
      <c r="C38" s="50">
        <v>-3.528892E-05</v>
      </c>
      <c r="D38" s="50">
        <v>-0.0001225173</v>
      </c>
      <c r="E38" s="50">
        <v>6.856622E-05</v>
      </c>
      <c r="F38" s="50">
        <v>4.017767E-05</v>
      </c>
      <c r="G38" s="50">
        <v>0.0001953165</v>
      </c>
    </row>
    <row r="39" spans="1:7" ht="12.75">
      <c r="A39" t="s">
        <v>55</v>
      </c>
      <c r="B39" s="50">
        <v>0.0002652345</v>
      </c>
      <c r="C39" s="50">
        <v>-0.0001270829</v>
      </c>
      <c r="D39" s="50">
        <v>-0.0001447466</v>
      </c>
      <c r="E39" s="50">
        <v>2.865691E-05</v>
      </c>
      <c r="F39" s="50">
        <v>0.0001508381</v>
      </c>
      <c r="G39" s="50">
        <v>0.0008172995</v>
      </c>
    </row>
    <row r="40" spans="2:5" ht="12.75">
      <c r="B40" t="s">
        <v>46</v>
      </c>
      <c r="C40">
        <v>-0.003751</v>
      </c>
      <c r="D40" t="s">
        <v>47</v>
      </c>
      <c r="E40">
        <v>3.116906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0.00011130956421515779</v>
      </c>
      <c r="C50">
        <f>-0.017/(C7*C7+C22*C22)*(C21*C22+C6*C7)</f>
        <v>-3.528892137225979E-05</v>
      </c>
      <c r="D50">
        <f>-0.017/(D7*D7+D22*D22)*(D21*D22+D6*D7)</f>
        <v>-0.00012251731284222158</v>
      </c>
      <c r="E50">
        <f>-0.017/(E7*E7+E22*E22)*(E21*E22+E6*E7)</f>
        <v>6.856622150385552E-05</v>
      </c>
      <c r="F50">
        <f>-0.017/(F7*F7+F22*F22)*(F21*F22+F6*F7)</f>
        <v>4.017767403535672E-05</v>
      </c>
      <c r="G50">
        <f>(B50*B$4+C50*C$4+D50*D$4+E50*E$4+F50*F$4)/SUM(B$4:F$4)</f>
        <v>1.7701161376898797E-08</v>
      </c>
    </row>
    <row r="51" spans="1:7" ht="12.75">
      <c r="A51" t="s">
        <v>58</v>
      </c>
      <c r="B51">
        <f>-0.017/(B7*B7+B22*B22)*(B21*B7-B6*B22)</f>
        <v>0.00026523446261393364</v>
      </c>
      <c r="C51">
        <f>-0.017/(C7*C7+C22*C22)*(C21*C7-C6*C22)</f>
        <v>-0.0001270828613869723</v>
      </c>
      <c r="D51">
        <f>-0.017/(D7*D7+D22*D22)*(D21*D7-D6*D22)</f>
        <v>-0.00014474656031661704</v>
      </c>
      <c r="E51">
        <f>-0.017/(E7*E7+E22*E22)*(E21*E7-E6*E22)</f>
        <v>2.8656910514168722E-05</v>
      </c>
      <c r="F51">
        <f>-0.017/(F7*F7+F22*F22)*(F21*F7-F6*F22)</f>
        <v>0.00015083811319687116</v>
      </c>
      <c r="G51">
        <f>(B51*B$4+C51*C$4+D51*D$4+E51*E$4+F51*F$4)/SUM(B$4:F$4)</f>
        <v>4.37438327421598E-08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9999.907897433044</v>
      </c>
      <c r="C62">
        <f>C7+(2/0.017)*(C8*C50-C23*C51)</f>
        <v>10000.024628155532</v>
      </c>
      <c r="D62">
        <f>D7+(2/0.017)*(D8*D50-D23*D51)</f>
        <v>10000.021320759943</v>
      </c>
      <c r="E62">
        <f>E7+(2/0.017)*(E8*E50-E23*E51)</f>
        <v>10000.000074033835</v>
      </c>
      <c r="F62">
        <f>F7+(2/0.017)*(F8*F50-F23*F51)</f>
        <v>9999.864296706259</v>
      </c>
    </row>
    <row r="63" spans="1:6" ht="12.75">
      <c r="A63" t="s">
        <v>66</v>
      </c>
      <c r="B63">
        <f>B8+(3/0.017)*(B9*B50-B24*B51)</f>
        <v>0.3167334191508716</v>
      </c>
      <c r="C63">
        <f>C8+(3/0.017)*(C9*C50-C24*C51)</f>
        <v>-0.31958259020048985</v>
      </c>
      <c r="D63">
        <f>D8+(3/0.017)*(D9*D50-D24*D51)</f>
        <v>2.358968476491213</v>
      </c>
      <c r="E63">
        <f>E8+(3/0.017)*(E9*E50-E24*E51)</f>
        <v>1.3762094025679246</v>
      </c>
      <c r="F63">
        <f>F8+(3/0.017)*(F9*F50-F24*F51)</f>
        <v>-1.5370537761787169</v>
      </c>
    </row>
    <row r="64" spans="1:6" ht="12.75">
      <c r="A64" t="s">
        <v>67</v>
      </c>
      <c r="B64">
        <f>B9+(4/0.017)*(B10*B50-B25*B51)</f>
        <v>0.26281114385084264</v>
      </c>
      <c r="C64">
        <f>C9+(4/0.017)*(C10*C50-C25*C51)</f>
        <v>0.24016651908866704</v>
      </c>
      <c r="D64">
        <f>D9+(4/0.017)*(D10*D50-D25*D51)</f>
        <v>-0.059608859079972404</v>
      </c>
      <c r="E64">
        <f>E9+(4/0.017)*(E10*E50-E25*E51)</f>
        <v>-0.22143651826654065</v>
      </c>
      <c r="F64">
        <f>F9+(4/0.017)*(F10*F50-F25*F51)</f>
        <v>-2.4671659025264248</v>
      </c>
    </row>
    <row r="65" spans="1:6" ht="12.75">
      <c r="A65" t="s">
        <v>68</v>
      </c>
      <c r="B65">
        <f>B10+(5/0.017)*(B11*B50-B26*B51)</f>
        <v>-0.05367689061736472</v>
      </c>
      <c r="C65">
        <f>C10+(5/0.017)*(C11*C50-C26*C51)</f>
        <v>-0.2533052337401111</v>
      </c>
      <c r="D65">
        <f>D10+(5/0.017)*(D11*D50-D26*D51)</f>
        <v>-1.2087631245679678</v>
      </c>
      <c r="E65">
        <f>E10+(5/0.017)*(E11*E50-E26*E51)</f>
        <v>-0.8492307084442894</v>
      </c>
      <c r="F65">
        <f>F10+(5/0.017)*(F11*F50-F26*F51)</f>
        <v>-0.02878785901037864</v>
      </c>
    </row>
    <row r="66" spans="1:6" ht="12.75">
      <c r="A66" t="s">
        <v>69</v>
      </c>
      <c r="B66">
        <f>B11+(6/0.017)*(B12*B50-B27*B51)</f>
        <v>2.46438048807649</v>
      </c>
      <c r="C66">
        <f>C11+(6/0.017)*(C12*C50-C27*C51)</f>
        <v>1.3822237162253315</v>
      </c>
      <c r="D66">
        <f>D11+(6/0.017)*(D12*D50-D27*D51)</f>
        <v>0.32099132317432727</v>
      </c>
      <c r="E66">
        <f>E11+(6/0.017)*(E12*E50-E27*E51)</f>
        <v>0.6109460724970037</v>
      </c>
      <c r="F66">
        <f>F11+(6/0.017)*(F12*F50-F27*F51)</f>
        <v>13.836984473815777</v>
      </c>
    </row>
    <row r="67" spans="1:6" ht="12.75">
      <c r="A67" t="s">
        <v>70</v>
      </c>
      <c r="B67">
        <f>B12+(7/0.017)*(B13*B50-B28*B51)</f>
        <v>-0.38074810567770556</v>
      </c>
      <c r="C67">
        <f>C12+(7/0.017)*(C13*C50-C28*C51)</f>
        <v>-0.297327836418803</v>
      </c>
      <c r="D67">
        <f>D12+(7/0.017)*(D13*D50-D28*D51)</f>
        <v>-0.5610729134322652</v>
      </c>
      <c r="E67">
        <f>E12+(7/0.017)*(E13*E50-E28*E51)</f>
        <v>-0.42914678117643446</v>
      </c>
      <c r="F67">
        <f>F12+(7/0.017)*(F13*F50-F28*F51)</f>
        <v>-0.6423965505404186</v>
      </c>
    </row>
    <row r="68" spans="1:6" ht="12.75">
      <c r="A68" t="s">
        <v>71</v>
      </c>
      <c r="B68">
        <f>B13+(8/0.017)*(B14*B50-B29*B51)</f>
        <v>-0.026725234036557608</v>
      </c>
      <c r="C68">
        <f>C13+(8/0.017)*(C14*C50-C29*C51)</f>
        <v>0.04128100865092875</v>
      </c>
      <c r="D68">
        <f>D13+(8/0.017)*(D14*D50-D29*D51)</f>
        <v>0.04504532471342888</v>
      </c>
      <c r="E68">
        <f>E13+(8/0.017)*(E14*E50-E29*E51)</f>
        <v>-0.12239577522901306</v>
      </c>
      <c r="F68">
        <f>F13+(8/0.017)*(F14*F50-F29*F51)</f>
        <v>-0.14386016508879373</v>
      </c>
    </row>
    <row r="69" spans="1:6" ht="12.75">
      <c r="A69" t="s">
        <v>72</v>
      </c>
      <c r="B69">
        <f>B14+(9/0.017)*(B15*B50-B30*B51)</f>
        <v>0.05402387677859409</v>
      </c>
      <c r="C69">
        <f>C14+(9/0.017)*(C15*C50-C30*C51)</f>
        <v>0.011347563505022295</v>
      </c>
      <c r="D69">
        <f>D14+(9/0.017)*(D15*D50-D30*D51)</f>
        <v>-0.06872286536724426</v>
      </c>
      <c r="E69">
        <f>E14+(9/0.017)*(E15*E50-E30*E51)</f>
        <v>-0.06211898512239573</v>
      </c>
      <c r="F69">
        <f>F14+(9/0.017)*(F15*F50-F30*F51)</f>
        <v>0.0876863047584873</v>
      </c>
    </row>
    <row r="70" spans="1:6" ht="12.75">
      <c r="A70" t="s">
        <v>73</v>
      </c>
      <c r="B70">
        <f>B15+(10/0.017)*(B16*B50-B31*B51)</f>
        <v>-0.2982804085755296</v>
      </c>
      <c r="C70">
        <f>C15+(10/0.017)*(C16*C50-C31*C51)</f>
        <v>-0.09996879070580121</v>
      </c>
      <c r="D70">
        <f>D15+(10/0.017)*(D16*D50-D31*D51)</f>
        <v>-0.13361345453840887</v>
      </c>
      <c r="E70">
        <f>E15+(10/0.017)*(E16*E50-E31*E51)</f>
        <v>-0.15994103859135217</v>
      </c>
      <c r="F70">
        <f>F15+(10/0.017)*(F16*F50-F31*F51)</f>
        <v>-0.2880428031148275</v>
      </c>
    </row>
    <row r="71" spans="1:6" ht="12.75">
      <c r="A71" t="s">
        <v>74</v>
      </c>
      <c r="B71">
        <f>B16+(11/0.017)*(B17*B50-B32*B51)</f>
        <v>-0.00979463496224681</v>
      </c>
      <c r="C71">
        <f>C16+(11/0.017)*(C17*C50-C32*C51)</f>
        <v>-0.038361629400164764</v>
      </c>
      <c r="D71">
        <f>D16+(11/0.017)*(D17*D50-D32*D51)</f>
        <v>-0.05944303839968663</v>
      </c>
      <c r="E71">
        <f>E16+(11/0.017)*(E17*E50-E32*E51)</f>
        <v>-0.01635560668827207</v>
      </c>
      <c r="F71">
        <f>F16+(11/0.017)*(F17*F50-F32*F51)</f>
        <v>-0.05342992880088389</v>
      </c>
    </row>
    <row r="72" spans="1:6" ht="12.75">
      <c r="A72" t="s">
        <v>75</v>
      </c>
      <c r="B72">
        <f>B17+(12/0.017)*(B18*B50-B33*B51)</f>
        <v>-0.04634444847783171</v>
      </c>
      <c r="C72">
        <f>C17+(12/0.017)*(C18*C50-C33*C51)</f>
        <v>-0.008232391226973732</v>
      </c>
      <c r="D72">
        <f>D17+(12/0.017)*(D18*D50-D33*D51)</f>
        <v>-0.020712706360811704</v>
      </c>
      <c r="E72">
        <f>E17+(12/0.017)*(E18*E50-E33*E51)</f>
        <v>-0.014724866835556247</v>
      </c>
      <c r="F72">
        <f>F17+(12/0.017)*(F18*F50-F33*F51)</f>
        <v>-0.007283745436314281</v>
      </c>
    </row>
    <row r="73" spans="1:6" ht="12.75">
      <c r="A73" t="s">
        <v>76</v>
      </c>
      <c r="B73">
        <f>B18+(13/0.017)*(B19*B50-B34*B51)</f>
        <v>0.013025327392163234</v>
      </c>
      <c r="C73">
        <f>C18+(13/0.017)*(C19*C50-C34*C51)</f>
        <v>0.034008230695724964</v>
      </c>
      <c r="D73">
        <f>D18+(13/0.017)*(D19*D50-D34*D51)</f>
        <v>0.04163478817609252</v>
      </c>
      <c r="E73">
        <f>E18+(13/0.017)*(E19*E50-E34*E51)</f>
        <v>0.0381630674311105</v>
      </c>
      <c r="F73">
        <f>F18+(13/0.017)*(F19*F50-F34*F51)</f>
        <v>0.012266336255577201</v>
      </c>
    </row>
    <row r="74" spans="1:6" ht="12.75">
      <c r="A74" t="s">
        <v>77</v>
      </c>
      <c r="B74">
        <f>B19+(14/0.017)*(B20*B50-B35*B51)</f>
        <v>-0.20644679890805565</v>
      </c>
      <c r="C74">
        <f>C19+(14/0.017)*(C20*C50-C35*C51)</f>
        <v>-0.1833700524671821</v>
      </c>
      <c r="D74">
        <f>D19+(14/0.017)*(D20*D50-D35*D51)</f>
        <v>-0.1716372930500146</v>
      </c>
      <c r="E74">
        <f>E19+(14/0.017)*(E20*E50-E35*E51)</f>
        <v>-0.1713842070003135</v>
      </c>
      <c r="F74">
        <f>F19+(14/0.017)*(F20*F50-F35*F51)</f>
        <v>-0.14234420035324807</v>
      </c>
    </row>
    <row r="75" spans="1:6" ht="12.75">
      <c r="A75" t="s">
        <v>78</v>
      </c>
      <c r="B75" s="50">
        <f>B20</f>
        <v>-0.00333799</v>
      </c>
      <c r="C75" s="50">
        <f>C20</f>
        <v>-0.003605887</v>
      </c>
      <c r="D75" s="50">
        <f>D20</f>
        <v>0.001595759</v>
      </c>
      <c r="E75" s="50">
        <f>E20</f>
        <v>0.004017257</v>
      </c>
      <c r="F75" s="50">
        <f>F20</f>
        <v>-0.006784226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157.46910092002878</v>
      </c>
      <c r="C82">
        <f>C22+(2/0.017)*(C8*C51+C23*C50)</f>
        <v>89.35866813142476</v>
      </c>
      <c r="D82">
        <f>D22+(2/0.017)*(D8*D51+D23*D50)</f>
        <v>-10.836153283980137</v>
      </c>
      <c r="E82">
        <f>E22+(2/0.017)*(E8*E51+E23*E50)</f>
        <v>-89.69322773650694</v>
      </c>
      <c r="F82">
        <f>F22+(2/0.017)*(F8*F51+F23*F50)</f>
        <v>-150.32444387646487</v>
      </c>
    </row>
    <row r="83" spans="1:6" ht="12.75">
      <c r="A83" t="s">
        <v>81</v>
      </c>
      <c r="B83">
        <f>B23+(3/0.017)*(B9*B51+B24*B50)</f>
        <v>3.069182203013682</v>
      </c>
      <c r="C83">
        <f>C23+(3/0.017)*(C9*C51+C24*C50)</f>
        <v>1.5490210229866166</v>
      </c>
      <c r="D83">
        <f>D23+(3/0.017)*(D9*D51+D24*D50)</f>
        <v>3.195967438477339</v>
      </c>
      <c r="E83">
        <f>E23+(3/0.017)*(E9*E51+E24*E50)</f>
        <v>3.301766794092924</v>
      </c>
      <c r="F83">
        <f>F23+(3/0.017)*(F9*F51+F24*F50)</f>
        <v>7.163961393528401</v>
      </c>
    </row>
    <row r="84" spans="1:6" ht="12.75">
      <c r="A84" t="s">
        <v>82</v>
      </c>
      <c r="B84">
        <f>B24+(4/0.017)*(B10*B51+B25*B50)</f>
        <v>-0.6712604210402401</v>
      </c>
      <c r="C84">
        <f>C24+(4/0.017)*(C10*C51+C25*C50)</f>
        <v>0.41793902007278033</v>
      </c>
      <c r="D84">
        <f>D24+(4/0.017)*(D10*D51+D25*D50)</f>
        <v>1.2402770674094996</v>
      </c>
      <c r="E84">
        <f>E24+(4/0.017)*(E10*E51+E25*E50)</f>
        <v>1.1107686839941648</v>
      </c>
      <c r="F84">
        <f>F24+(4/0.017)*(F10*F51+F25*F50)</f>
        <v>-0.8398851811117498</v>
      </c>
    </row>
    <row r="85" spans="1:6" ht="12.75">
      <c r="A85" t="s">
        <v>83</v>
      </c>
      <c r="B85">
        <f>B25+(5/0.017)*(B11*B51+B26*B50)</f>
        <v>0.6577142468603939</v>
      </c>
      <c r="C85">
        <f>C25+(5/0.017)*(C11*C51+C26*C50)</f>
        <v>0.9792535705902877</v>
      </c>
      <c r="D85">
        <f>D25+(5/0.017)*(D11*D51+D26*D50)</f>
        <v>1.5732836086324002</v>
      </c>
      <c r="E85">
        <f>E25+(5/0.017)*(E11*E51+E26*E50)</f>
        <v>1.9326176824381454</v>
      </c>
      <c r="F85">
        <f>F25+(5/0.017)*(F11*F51+F26*F50)</f>
        <v>-0.5830738937308036</v>
      </c>
    </row>
    <row r="86" spans="1:6" ht="12.75">
      <c r="A86" t="s">
        <v>84</v>
      </c>
      <c r="B86">
        <f>B26+(6/0.017)*(B12*B51+B27*B50)</f>
        <v>0.6975122699250416</v>
      </c>
      <c r="C86">
        <f>C26+(6/0.017)*(C12*C51+C27*C50)</f>
        <v>0.5003674073255223</v>
      </c>
      <c r="D86">
        <f>D26+(6/0.017)*(D12*D51+D27*D50)</f>
        <v>0.5770820335466668</v>
      </c>
      <c r="E86">
        <f>E26+(6/0.017)*(E12*E51+E27*E50)</f>
        <v>0.6969759900767432</v>
      </c>
      <c r="F86">
        <f>F26+(6/0.017)*(F12*F51+F27*F50)</f>
        <v>1.8606310027960675</v>
      </c>
    </row>
    <row r="87" spans="1:6" ht="12.75">
      <c r="A87" t="s">
        <v>85</v>
      </c>
      <c r="B87">
        <f>B27+(7/0.017)*(B13*B51+B28*B50)</f>
        <v>-0.019670224803885042</v>
      </c>
      <c r="C87">
        <f>C27+(7/0.017)*(C13*C51+C28*C50)</f>
        <v>0.10074287082975451</v>
      </c>
      <c r="D87">
        <f>D27+(7/0.017)*(D13*D51+D28*D50)</f>
        <v>-0.07398925752426792</v>
      </c>
      <c r="E87">
        <f>E27+(7/0.017)*(E13*E51+E28*E50)</f>
        <v>-0.32730007401017913</v>
      </c>
      <c r="F87">
        <f>F27+(7/0.017)*(F13*F51+F28*F50)</f>
        <v>0.28590648895686593</v>
      </c>
    </row>
    <row r="88" spans="1:6" ht="12.75">
      <c r="A88" t="s">
        <v>86</v>
      </c>
      <c r="B88">
        <f>B28+(8/0.017)*(B14*B51+B29*B50)</f>
        <v>-0.15171975445079677</v>
      </c>
      <c r="C88">
        <f>C28+(8/0.017)*(C14*C51+C29*C50)</f>
        <v>-0.03447890058784372</v>
      </c>
      <c r="D88">
        <f>D28+(8/0.017)*(D14*D51+D29*D50)</f>
        <v>-0.3021350809973079</v>
      </c>
      <c r="E88">
        <f>E28+(8/0.017)*(E14*E51+E29*E50)</f>
        <v>-0.18415848380550492</v>
      </c>
      <c r="F88">
        <f>F28+(8/0.017)*(F14*F51+F29*F50)</f>
        <v>-0.1892162571649043</v>
      </c>
    </row>
    <row r="89" spans="1:6" ht="12.75">
      <c r="A89" t="s">
        <v>87</v>
      </c>
      <c r="B89">
        <f>B29+(9/0.017)*(B15*B51+B30*B50)</f>
        <v>-0.005477912136569431</v>
      </c>
      <c r="C89">
        <f>C29+(9/0.017)*(C15*C51+C30*C50)</f>
        <v>0.11928588894660581</v>
      </c>
      <c r="D89">
        <f>D29+(9/0.017)*(D15*D51+D30*D50)</f>
        <v>0.12277327370389818</v>
      </c>
      <c r="E89">
        <f>E29+(9/0.017)*(E15*E51+E30*E50)</f>
        <v>0.10208714996295996</v>
      </c>
      <c r="F89">
        <f>F29+(9/0.017)*(F15*F51+F30*F50)</f>
        <v>-0.012110468512519842</v>
      </c>
    </row>
    <row r="90" spans="1:6" ht="12.75">
      <c r="A90" t="s">
        <v>88</v>
      </c>
      <c r="B90">
        <f>B30+(10/0.017)*(B16*B51+B31*B50)</f>
        <v>0.05839500771030196</v>
      </c>
      <c r="C90">
        <f>C30+(10/0.017)*(C16*C51+C31*C50)</f>
        <v>0.053636007637846324</v>
      </c>
      <c r="D90">
        <f>D30+(10/0.017)*(D16*D51+D31*D50)</f>
        <v>0.07622954230738703</v>
      </c>
      <c r="E90">
        <f>E30+(10/0.017)*(E16*E51+E31*E50)</f>
        <v>0.03983572138816809</v>
      </c>
      <c r="F90">
        <f>F30+(10/0.017)*(F16*F51+F31*F50)</f>
        <v>0.2590497939203158</v>
      </c>
    </row>
    <row r="91" spans="1:6" ht="12.75">
      <c r="A91" t="s">
        <v>89</v>
      </c>
      <c r="B91">
        <f>B31+(11/0.017)*(B17*B51+B32*B50)</f>
        <v>-0.04857909638264787</v>
      </c>
      <c r="C91">
        <f>C31+(11/0.017)*(C17*C51+C32*C50)</f>
        <v>0.01531829369352352</v>
      </c>
      <c r="D91">
        <f>D31+(11/0.017)*(D17*D51+D32*D50)</f>
        <v>-0.0056640047389249545</v>
      </c>
      <c r="E91">
        <f>E31+(11/0.017)*(E17*E51+E32*E50)</f>
        <v>-0.04787020189037384</v>
      </c>
      <c r="F91">
        <f>F31+(11/0.017)*(F17*F51+F32*F50)</f>
        <v>0.011630994730141982</v>
      </c>
    </row>
    <row r="92" spans="1:6" ht="12.75">
      <c r="A92" t="s">
        <v>90</v>
      </c>
      <c r="B92">
        <f>B32+(12/0.017)*(B18*B51+B33*B50)</f>
        <v>0.020519273175714996</v>
      </c>
      <c r="C92">
        <f>C32+(12/0.017)*(C18*C51+C33*C50)</f>
        <v>-0.003456342797998924</v>
      </c>
      <c r="D92">
        <f>D32+(12/0.017)*(D18*D51+D33*D50)</f>
        <v>-0.07424184197858455</v>
      </c>
      <c r="E92">
        <f>E32+(12/0.017)*(E18*E51+E33*E50)</f>
        <v>-0.0385274114028902</v>
      </c>
      <c r="F92">
        <f>F32+(12/0.017)*(F18*F51+F33*F50)</f>
        <v>-0.024216566847581212</v>
      </c>
    </row>
    <row r="93" spans="1:6" ht="12.75">
      <c r="A93" t="s">
        <v>91</v>
      </c>
      <c r="B93">
        <f>B33+(13/0.017)*(B19*B51+B34*B50)</f>
        <v>0.09054526979519983</v>
      </c>
      <c r="C93">
        <f>C33+(13/0.017)*(C19*C51+C34*C50)</f>
        <v>0.07923478788707958</v>
      </c>
      <c r="D93">
        <f>D33+(13/0.017)*(D19*D51+D34*D50)</f>
        <v>0.06585286694374455</v>
      </c>
      <c r="E93">
        <f>E33+(13/0.017)*(E19*E51+E34*E50)</f>
        <v>0.05307423329843266</v>
      </c>
      <c r="F93">
        <f>F33+(13/0.017)*(F19*F51+F34*F50)</f>
        <v>0.043810456933232794</v>
      </c>
    </row>
    <row r="94" spans="1:6" ht="12.75">
      <c r="A94" t="s">
        <v>92</v>
      </c>
      <c r="B94">
        <f>B34+(14/0.017)*(B20*B51+B35*B50)</f>
        <v>-0.033936194999498986</v>
      </c>
      <c r="C94">
        <f>C34+(14/0.017)*(C20*C51+C35*C50)</f>
        <v>-0.017857263812692734</v>
      </c>
      <c r="D94">
        <f>D34+(14/0.017)*(D20*D51+D35*D50)</f>
        <v>-0.0008790731339014127</v>
      </c>
      <c r="E94">
        <f>E34+(14/0.017)*(E20*E51+E35*E50)</f>
        <v>0.005941364091731822</v>
      </c>
      <c r="F94">
        <f>F34+(14/0.017)*(F20*F51+F35*F50)</f>
        <v>-0.01277033630041346</v>
      </c>
    </row>
    <row r="95" spans="1:6" ht="12.75">
      <c r="A95" t="s">
        <v>93</v>
      </c>
      <c r="B95" s="50">
        <f>B35</f>
        <v>-0.005952906</v>
      </c>
      <c r="C95" s="50">
        <f>C35</f>
        <v>0.001123248</v>
      </c>
      <c r="D95" s="50">
        <f>D35</f>
        <v>0.005716411</v>
      </c>
      <c r="E95" s="50">
        <f>E35</f>
        <v>0.004925745</v>
      </c>
      <c r="F95" s="50">
        <f>F35</f>
        <v>0.002285688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0.31673633637383447</v>
      </c>
      <c r="C103">
        <f>C63*10000/C62</f>
        <v>-0.3195818031294546</v>
      </c>
      <c r="D103">
        <f>D63*10000/D62</f>
        <v>2.358963447001876</v>
      </c>
      <c r="E103">
        <f>E63*10000/E62</f>
        <v>1.3762093923793186</v>
      </c>
      <c r="F103">
        <f>F63*10000/F62</f>
        <v>-1.5370746347877835</v>
      </c>
      <c r="G103">
        <f>AVERAGE(C103:E103)</f>
        <v>1.1385303454172468</v>
      </c>
      <c r="H103">
        <f>STDEV(C103:E103)</f>
        <v>1.3549980299889284</v>
      </c>
      <c r="I103">
        <f>(B103*B4+C103*C4+D103*D4+E103*E4+F103*F4)/SUM(B4:F4)</f>
        <v>0.6624637028738151</v>
      </c>
      <c r="K103">
        <f>(LN(H103)+LN(H123))/2-LN(K114*K115^3)</f>
        <v>-3.7353092618588866</v>
      </c>
    </row>
    <row r="104" spans="1:11" ht="12.75">
      <c r="A104" t="s">
        <v>67</v>
      </c>
      <c r="B104">
        <f>B64*10000/B62</f>
        <v>0.26281356443123416</v>
      </c>
      <c r="C104">
        <f>C64*10000/C62</f>
        <v>0.24016592760428518</v>
      </c>
      <c r="D104">
        <f>D64*10000/D62</f>
        <v>-0.05960873198962587</v>
      </c>
      <c r="E104">
        <f>E64*10000/E62</f>
        <v>-0.22143651662716118</v>
      </c>
      <c r="F104">
        <f>F64*10000/F62</f>
        <v>-2.467199383234687</v>
      </c>
      <c r="G104">
        <f>AVERAGE(C104:E104)</f>
        <v>-0.013626440337500628</v>
      </c>
      <c r="H104">
        <f>STDEV(C104:E104)</f>
        <v>0.2342114055491261</v>
      </c>
      <c r="I104">
        <f>(B104*B4+C104*C4+D104*D4+E104*E4+F104*F4)/SUM(B4:F4)</f>
        <v>-0.3010561570999922</v>
      </c>
      <c r="K104">
        <f>(LN(H104)+LN(H124))/2-LN(K114*K115^4)</f>
        <v>-4.421047004113137</v>
      </c>
    </row>
    <row r="105" spans="1:11" ht="12.75">
      <c r="A105" t="s">
        <v>68</v>
      </c>
      <c r="B105">
        <f>B65*10000/B62</f>
        <v>-0.05367738499985932</v>
      </c>
      <c r="C105">
        <f>C65*10000/C62</f>
        <v>-0.25330460989757814</v>
      </c>
      <c r="D105">
        <f>D65*10000/D62</f>
        <v>-1.2087605473986218</v>
      </c>
      <c r="E105">
        <f>E65*10000/E62</f>
        <v>-0.8492307021571087</v>
      </c>
      <c r="F105">
        <f>F65*10000/F62</f>
        <v>-0.028788249676408854</v>
      </c>
      <c r="G105">
        <f>AVERAGE(C105:E105)</f>
        <v>-0.7704319531511029</v>
      </c>
      <c r="H105">
        <f>STDEV(C105:E105)</f>
        <v>0.48257739717084036</v>
      </c>
      <c r="I105">
        <f>(B105*B4+C105*C4+D105*D4+E105*E4+F105*F4)/SUM(B4:F4)</f>
        <v>-0.5676670225368953</v>
      </c>
      <c r="K105">
        <f>(LN(H105)+LN(H125))/2-LN(K114*K115^5)</f>
        <v>-3.4256836049673733</v>
      </c>
    </row>
    <row r="106" spans="1:11" ht="12.75">
      <c r="A106" t="s">
        <v>69</v>
      </c>
      <c r="B106">
        <f>B66*10000/B62</f>
        <v>2.4644031858624333</v>
      </c>
      <c r="C106">
        <f>C66*10000/C62</f>
        <v>1.382220312071649</v>
      </c>
      <c r="D106">
        <f>D66*10000/D62</f>
        <v>0.3209906387978919</v>
      </c>
      <c r="E106">
        <f>E66*10000/E62</f>
        <v>0.6109460679739357</v>
      </c>
      <c r="F106">
        <f>F66*10000/F62</f>
        <v>13.837172248800798</v>
      </c>
      <c r="G106">
        <f>AVERAGE(C106:E106)</f>
        <v>0.7713856729478255</v>
      </c>
      <c r="H106">
        <f>STDEV(C106:E106)</f>
        <v>0.5485050182015793</v>
      </c>
      <c r="I106">
        <f>(B106*B4+C106*C4+D106*D4+E106*E4+F106*F4)/SUM(B4:F4)</f>
        <v>2.760263693143185</v>
      </c>
      <c r="K106">
        <f>(LN(H106)+LN(H126))/2-LN(K114*K115^6)</f>
        <v>-3.5607443892747397</v>
      </c>
    </row>
    <row r="107" spans="1:11" ht="12.75">
      <c r="A107" t="s">
        <v>70</v>
      </c>
      <c r="B107">
        <f>B67*10000/B62</f>
        <v>-0.38075161249779393</v>
      </c>
      <c r="C107">
        <f>C67*10000/C62</f>
        <v>-0.2973271041569865</v>
      </c>
      <c r="D107">
        <f>D67*10000/D62</f>
        <v>-0.5610717171847259</v>
      </c>
      <c r="E107">
        <f>E67*10000/E62</f>
        <v>-0.4291467779992963</v>
      </c>
      <c r="F107">
        <f>F67*10000/F62</f>
        <v>-0.6424052681914997</v>
      </c>
      <c r="G107">
        <f>AVERAGE(C107:E107)</f>
        <v>-0.4291818664470029</v>
      </c>
      <c r="H107">
        <f>STDEV(C107:E107)</f>
        <v>0.1318723100149814</v>
      </c>
      <c r="I107">
        <f>(B107*B4+C107*C4+D107*D4+E107*E4+F107*F4)/SUM(B4:F4)</f>
        <v>-0.4506249723614861</v>
      </c>
      <c r="K107">
        <f>(LN(H107)+LN(H127))/2-LN(K114*K115^7)</f>
        <v>-3.294306650293935</v>
      </c>
    </row>
    <row r="108" spans="1:9" ht="12.75">
      <c r="A108" t="s">
        <v>71</v>
      </c>
      <c r="B108">
        <f>B68*10000/B62</f>
        <v>-0.026725480185090425</v>
      </c>
      <c r="C108">
        <f>C68*10000/C62</f>
        <v>0.04128090698366898</v>
      </c>
      <c r="D108">
        <f>D68*10000/D62</f>
        <v>0.04504522867357817</v>
      </c>
      <c r="E108">
        <f>E68*10000/E62</f>
        <v>-0.12239577432287022</v>
      </c>
      <c r="F108">
        <f>F68*10000/F62</f>
        <v>-0.14386211734511056</v>
      </c>
      <c r="G108">
        <f>AVERAGE(C108:E108)</f>
        <v>-0.012023212888541024</v>
      </c>
      <c r="H108">
        <f>STDEV(C108:E108)</f>
        <v>0.09560397098252435</v>
      </c>
      <c r="I108">
        <f>(B108*B4+C108*C4+D108*D4+E108*E4+F108*F4)/SUM(B4:F4)</f>
        <v>-0.031754172440337604</v>
      </c>
    </row>
    <row r="109" spans="1:9" ht="12.75">
      <c r="A109" t="s">
        <v>72</v>
      </c>
      <c r="B109">
        <f>B69*10000/B62</f>
        <v>0.05402437435694974</v>
      </c>
      <c r="C109">
        <f>C69*10000/C62</f>
        <v>0.011347535558135231</v>
      </c>
      <c r="D109">
        <f>D69*10000/D62</f>
        <v>-0.06872271884518515</v>
      </c>
      <c r="E109">
        <f>E69*10000/E62</f>
        <v>-0.06211898466250506</v>
      </c>
      <c r="F109">
        <f>F69*10000/F62</f>
        <v>0.08768749470667245</v>
      </c>
      <c r="G109">
        <f>AVERAGE(C109:E109)</f>
        <v>-0.03983138931651833</v>
      </c>
      <c r="H109">
        <f>STDEV(C109:E109)</f>
        <v>0.04444506822790296</v>
      </c>
      <c r="I109">
        <f>(B109*B4+C109*C4+D109*D4+E109*E4+F109*F4)/SUM(B4:F4)</f>
        <v>-0.009223371332063445</v>
      </c>
    </row>
    <row r="110" spans="1:11" ht="12.75">
      <c r="A110" t="s">
        <v>73</v>
      </c>
      <c r="B110">
        <f>B70*10000/B62</f>
        <v>-0.29828315583996284</v>
      </c>
      <c r="C110">
        <f>C70*10000/C62</f>
        <v>-0.09996854450171498</v>
      </c>
      <c r="D110">
        <f>D70*10000/D62</f>
        <v>-0.1336131696649773</v>
      </c>
      <c r="E110">
        <f>E70*10000/E62</f>
        <v>-0.15994103740724733</v>
      </c>
      <c r="F110">
        <f>F70*10000/F62</f>
        <v>-0.2880467120035845</v>
      </c>
      <c r="G110">
        <f>AVERAGE(C110:E110)</f>
        <v>-0.1311742505246465</v>
      </c>
      <c r="H110">
        <f>STDEV(C110:E110)</f>
        <v>0.03006054259749552</v>
      </c>
      <c r="I110">
        <f>(B110*B4+C110*C4+D110*D4+E110*E4+F110*F4)/SUM(B4:F4)</f>
        <v>-0.17631067503093376</v>
      </c>
      <c r="K110">
        <f>EXP(AVERAGE(K103:K107))</f>
        <v>0.02503655850476263</v>
      </c>
    </row>
    <row r="111" spans="1:9" ht="12.75">
      <c r="A111" t="s">
        <v>74</v>
      </c>
      <c r="B111">
        <f>B71*10000/B62</f>
        <v>-0.009794725174179928</v>
      </c>
      <c r="C111">
        <f>C71*10000/C62</f>
        <v>-0.03836153492277991</v>
      </c>
      <c r="D111">
        <f>D71*10000/D62</f>
        <v>-0.05944291166288164</v>
      </c>
      <c r="E111">
        <f>E71*10000/E62</f>
        <v>-0.01635560656718524</v>
      </c>
      <c r="F111">
        <f>F71*10000/F62</f>
        <v>-0.05343065387245561</v>
      </c>
      <c r="G111">
        <f>AVERAGE(C111:E111)</f>
        <v>-0.03805335105094893</v>
      </c>
      <c r="H111">
        <f>STDEV(C111:E111)</f>
        <v>0.021545305708588803</v>
      </c>
      <c r="I111">
        <f>(B111*B4+C111*C4+D111*D4+E111*E4+F111*F4)/SUM(B4:F4)</f>
        <v>-0.03601208203262835</v>
      </c>
    </row>
    <row r="112" spans="1:9" ht="12.75">
      <c r="A112" t="s">
        <v>75</v>
      </c>
      <c r="B112">
        <f>B72*10000/B62</f>
        <v>-0.04634487532602999</v>
      </c>
      <c r="C112">
        <f>C72*10000/C62</f>
        <v>-0.008232370952162511</v>
      </c>
      <c r="D112">
        <f>D72*10000/D62</f>
        <v>-0.02071266219984185</v>
      </c>
      <c r="E112">
        <f>E72*10000/E62</f>
        <v>-0.014724866726542413</v>
      </c>
      <c r="F112">
        <f>F72*10000/F62</f>
        <v>-0.007283844280480277</v>
      </c>
      <c r="G112">
        <f>AVERAGE(C112:E112)</f>
        <v>-0.014556633292848925</v>
      </c>
      <c r="H112">
        <f>STDEV(C112:E112)</f>
        <v>0.006241846223104555</v>
      </c>
      <c r="I112">
        <f>(B112*B4+C112*C4+D112*D4+E112*E4+F112*F4)/SUM(B4:F4)</f>
        <v>-0.01818924695344133</v>
      </c>
    </row>
    <row r="113" spans="1:9" ht="12.75">
      <c r="A113" t="s">
        <v>76</v>
      </c>
      <c r="B113">
        <f>B73*10000/B62</f>
        <v>0.013025447359876994</v>
      </c>
      <c r="C113">
        <f>C73*10000/C62</f>
        <v>0.03400814693993174</v>
      </c>
      <c r="D113">
        <f>D73*10000/D62</f>
        <v>0.04163469940774938</v>
      </c>
      <c r="E113">
        <f>E73*10000/E62</f>
        <v>0.03816306714857468</v>
      </c>
      <c r="F113">
        <f>F73*10000/F62</f>
        <v>0.012266502716059327</v>
      </c>
      <c r="G113">
        <f>AVERAGE(C113:E113)</f>
        <v>0.03793530449875193</v>
      </c>
      <c r="H113">
        <f>STDEV(C113:E113)</f>
        <v>0.003818374327457285</v>
      </c>
      <c r="I113">
        <f>(B113*B4+C113*C4+D113*D4+E113*E4+F113*F4)/SUM(B4:F4)</f>
        <v>0.03090246885668734</v>
      </c>
    </row>
    <row r="114" spans="1:11" ht="12.75">
      <c r="A114" t="s">
        <v>77</v>
      </c>
      <c r="B114">
        <f>B74*10000/B62</f>
        <v>-0.20644870035358037</v>
      </c>
      <c r="C114">
        <f>C74*10000/C62</f>
        <v>-0.1833696008616771</v>
      </c>
      <c r="D114">
        <f>D74*10000/D62</f>
        <v>-0.17163692710704256</v>
      </c>
      <c r="E114">
        <f>E74*10000/E62</f>
        <v>-0.17138420573149052</v>
      </c>
      <c r="F114">
        <f>F74*10000/F62</f>
        <v>-0.14234613203714497</v>
      </c>
      <c r="G114">
        <f>AVERAGE(C114:E114)</f>
        <v>-0.17546357790007006</v>
      </c>
      <c r="H114">
        <f>STDEV(C114:E114)</f>
        <v>0.006847982646408866</v>
      </c>
      <c r="I114">
        <f>(B114*B4+C114*C4+D114*D4+E114*E4+F114*F4)/SUM(B4:F4)</f>
        <v>-0.17553046190488703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-0.0033380207440279076</v>
      </c>
      <c r="C115">
        <f>C75*10000/C62</f>
        <v>-0.0036058781193872846</v>
      </c>
      <c r="D115">
        <f>D75*10000/D62</f>
        <v>0.0015957555977277973</v>
      </c>
      <c r="E115">
        <f>E75*10000/E62</f>
        <v>0.004017256970258706</v>
      </c>
      <c r="F115">
        <f>F75*10000/F62</f>
        <v>-0.006784318065430726</v>
      </c>
      <c r="G115">
        <f>AVERAGE(C115:E115)</f>
        <v>0.0006690448161997396</v>
      </c>
      <c r="H115">
        <f>STDEV(C115:E115)</f>
        <v>0.003895143361058519</v>
      </c>
      <c r="I115">
        <f>(B115*B4+C115*C4+D115*D4+E115*E4+F115*F4)/SUM(B4:F4)</f>
        <v>-0.0009057037234983922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157.4705512642279</v>
      </c>
      <c r="C122">
        <f>C82*10000/C62</f>
        <v>89.35844805804908</v>
      </c>
      <c r="D122">
        <f>D82*10000/D62</f>
        <v>-10.836130180527109</v>
      </c>
      <c r="E122">
        <f>E82*10000/E62</f>
        <v>-89.69322707247359</v>
      </c>
      <c r="F122">
        <f>F82*10000/F62</f>
        <v>-150.32648385636446</v>
      </c>
      <c r="G122">
        <f>AVERAGE(C122:E122)</f>
        <v>-3.7236363983172063</v>
      </c>
      <c r="H122">
        <f>STDEV(C122:E122)</f>
        <v>89.7374852980238</v>
      </c>
      <c r="I122">
        <f>(B122*B4+C122*C4+D122*D4+E122*E4+F122*F4)/SUM(B4:F4)</f>
        <v>0.047926520374279996</v>
      </c>
    </row>
    <row r="123" spans="1:9" ht="12.75">
      <c r="A123" t="s">
        <v>81</v>
      </c>
      <c r="B123">
        <f>B83*10000/B62</f>
        <v>3.069210471229975</v>
      </c>
      <c r="C123">
        <f>C83*10000/C62</f>
        <v>1.5490172080429445</v>
      </c>
      <c r="D123">
        <f>D83*10000/D62</f>
        <v>3.1959606244464127</v>
      </c>
      <c r="E123">
        <f>E83*10000/E62</f>
        <v>3.3017667696486788</v>
      </c>
      <c r="F123">
        <f>F83*10000/F62</f>
        <v>7.164058612163424</v>
      </c>
      <c r="G123">
        <f>AVERAGE(C123:E123)</f>
        <v>2.6822482007126784</v>
      </c>
      <c r="H123">
        <f>STDEV(C123:E123)</f>
        <v>0.9828316728469155</v>
      </c>
      <c r="I123">
        <f>(B123*B4+C123*C4+D123*D4+E123*E4+F123*F4)/SUM(B4:F4)</f>
        <v>3.3364537924285758</v>
      </c>
    </row>
    <row r="124" spans="1:9" ht="12.75">
      <c r="A124" t="s">
        <v>82</v>
      </c>
      <c r="B124">
        <f>B84*10000/B62</f>
        <v>-0.6712666035779702</v>
      </c>
      <c r="C124">
        <f>C84*10000/C62</f>
        <v>0.41793799076859633</v>
      </c>
      <c r="D124">
        <f>D84*10000/D62</f>
        <v>1.2402744230501759</v>
      </c>
      <c r="E124">
        <f>E84*10000/E62</f>
        <v>1.1107686757707185</v>
      </c>
      <c r="F124">
        <f>F84*10000/F62</f>
        <v>-0.8398965787849642</v>
      </c>
      <c r="G124">
        <f>AVERAGE(C124:E124)</f>
        <v>0.9229936965298302</v>
      </c>
      <c r="H124">
        <f>STDEV(C124:E124)</f>
        <v>0.4421582116008774</v>
      </c>
      <c r="I124">
        <f>(B124*B4+C124*C4+D124*D4+E124*E4+F124*F4)/SUM(B4:F4)</f>
        <v>0.45687257515522245</v>
      </c>
    </row>
    <row r="125" spans="1:9" ht="12.75">
      <c r="A125" t="s">
        <v>83</v>
      </c>
      <c r="B125">
        <f>B85*10000/B62</f>
        <v>0.6577203046332335</v>
      </c>
      <c r="C125">
        <f>C85*10000/C62</f>
        <v>0.9792511588753032</v>
      </c>
      <c r="D125">
        <f>D85*10000/D62</f>
        <v>1.5732802542793378</v>
      </c>
      <c r="E125">
        <f>E85*10000/E62</f>
        <v>1.9326176681302358</v>
      </c>
      <c r="F125">
        <f>F85*10000/F62</f>
        <v>-0.5830818063429678</v>
      </c>
      <c r="G125">
        <f>AVERAGE(C125:E125)</f>
        <v>1.4950496937616258</v>
      </c>
      <c r="H125">
        <f>STDEV(C125:E125)</f>
        <v>0.48147371755000257</v>
      </c>
      <c r="I125">
        <f>(B125*B4+C125*C4+D125*D4+E125*E4+F125*F4)/SUM(B4:F4)</f>
        <v>1.0964834239998609</v>
      </c>
    </row>
    <row r="126" spans="1:9" ht="12.75">
      <c r="A126" t="s">
        <v>84</v>
      </c>
      <c r="B126">
        <f>B86*10000/B62</f>
        <v>0.6975186942512656</v>
      </c>
      <c r="C126">
        <f>C86*10000/C62</f>
        <v>0.5003661750159242</v>
      </c>
      <c r="D126">
        <f>D86*10000/D62</f>
        <v>0.5770808031665395</v>
      </c>
      <c r="E126">
        <f>E86*10000/E62</f>
        <v>0.6969759849167627</v>
      </c>
      <c r="F126">
        <f>F86*10000/F62</f>
        <v>1.8606562525142663</v>
      </c>
      <c r="G126">
        <f>AVERAGE(C126:E126)</f>
        <v>0.5914743210330754</v>
      </c>
      <c r="H126">
        <f>STDEV(C126:E126)</f>
        <v>0.09909204990684992</v>
      </c>
      <c r="I126">
        <f>(B126*B4+C126*C4+D126*D4+E126*E4+F126*F4)/SUM(B4:F4)</f>
        <v>0.7762188407408234</v>
      </c>
    </row>
    <row r="127" spans="1:9" ht="12.75">
      <c r="A127" t="s">
        <v>85</v>
      </c>
      <c r="B127">
        <f>B87*10000/B62</f>
        <v>-0.019670405973373363</v>
      </c>
      <c r="C127">
        <f>C87*10000/C62</f>
        <v>0.10074262271925641</v>
      </c>
      <c r="D127">
        <f>D87*10000/D62</f>
        <v>-0.07398909977388446</v>
      </c>
      <c r="E127">
        <f>E87*10000/E62</f>
        <v>-0.3273000715870512</v>
      </c>
      <c r="F127">
        <f>F87*10000/F62</f>
        <v>0.2859103688547428</v>
      </c>
      <c r="G127">
        <f>AVERAGE(C127:E127)</f>
        <v>-0.10018218288055976</v>
      </c>
      <c r="H127">
        <f>STDEV(C127:E127)</f>
        <v>0.21522010881705658</v>
      </c>
      <c r="I127">
        <f>(B127*B4+C127*C4+D127*D4+E127*E4+F127*F4)/SUM(B4:F4)</f>
        <v>-0.03701107568317086</v>
      </c>
    </row>
    <row r="128" spans="1:9" ht="12.75">
      <c r="A128" t="s">
        <v>86</v>
      </c>
      <c r="B128">
        <f>B88*10000/B62</f>
        <v>-0.15172115184155138</v>
      </c>
      <c r="C128">
        <f>C88*10000/C62</f>
        <v>-0.03447881567288023</v>
      </c>
      <c r="D128">
        <f>D88*10000/D62</f>
        <v>-0.3021344368237281</v>
      </c>
      <c r="E128">
        <f>E88*10000/E62</f>
        <v>-0.18415848244210906</v>
      </c>
      <c r="F128">
        <f>F88*10000/F62</f>
        <v>-0.18921882492668235</v>
      </c>
      <c r="G128">
        <f>AVERAGE(C128:E128)</f>
        <v>-0.1735905783129058</v>
      </c>
      <c r="H128">
        <f>STDEV(C128:E128)</f>
        <v>0.1341403866539625</v>
      </c>
      <c r="I128">
        <f>(B128*B4+C128*C4+D128*D4+E128*E4+F128*F4)/SUM(B4:F4)</f>
        <v>-0.17251007963626114</v>
      </c>
    </row>
    <row r="129" spans="1:9" ht="12.75">
      <c r="A129" t="s">
        <v>87</v>
      </c>
      <c r="B129">
        <f>B89*10000/B62</f>
        <v>-0.005477962590011053</v>
      </c>
      <c r="C129">
        <f>C89*10000/C62</f>
        <v>0.11928559516818676</v>
      </c>
      <c r="D129">
        <f>D89*10000/D62</f>
        <v>0.12277301194250666</v>
      </c>
      <c r="E129">
        <f>E89*10000/E62</f>
        <v>0.10208714920716964</v>
      </c>
      <c r="F129">
        <f>F89*10000/F62</f>
        <v>-0.012110632857796651</v>
      </c>
      <c r="G129">
        <f>AVERAGE(C129:E129)</f>
        <v>0.11471525210595436</v>
      </c>
      <c r="H129">
        <f>STDEV(C129:E129)</f>
        <v>0.011074396419497182</v>
      </c>
      <c r="I129">
        <f>(B129*B4+C129*C4+D129*D4+E129*E4+F129*F4)/SUM(B4:F4)</f>
        <v>0.08038359216264936</v>
      </c>
    </row>
    <row r="130" spans="1:9" ht="12.75">
      <c r="A130" t="s">
        <v>88</v>
      </c>
      <c r="B130">
        <f>B90*10000/B62</f>
        <v>0.058395545548266335</v>
      </c>
      <c r="C130">
        <f>C90*10000/C62</f>
        <v>0.05363587554257782</v>
      </c>
      <c r="D130">
        <f>D90*10000/D62</f>
        <v>0.07622937978055634</v>
      </c>
      <c r="E130">
        <f>E90*10000/E62</f>
        <v>0.039835721093248976</v>
      </c>
      <c r="F130">
        <f>F90*10000/F62</f>
        <v>0.25905330935904924</v>
      </c>
      <c r="G130">
        <f>AVERAGE(C130:E130)</f>
        <v>0.05656699213879438</v>
      </c>
      <c r="H130">
        <f>STDEV(C130:E130)</f>
        <v>0.01837302864357201</v>
      </c>
      <c r="I130">
        <f>(B130*B4+C130*C4+D130*D4+E130*E4+F130*F4)/SUM(B4:F4)</f>
        <v>0.08385399069345943</v>
      </c>
    </row>
    <row r="131" spans="1:9" ht="12.75">
      <c r="A131" t="s">
        <v>89</v>
      </c>
      <c r="B131">
        <f>B91*10000/B62</f>
        <v>-0.048579543812716536</v>
      </c>
      <c r="C131">
        <f>C91*10000/C62</f>
        <v>0.015318255967484476</v>
      </c>
      <c r="D131">
        <f>D91*10000/D62</f>
        <v>-0.005663992662862167</v>
      </c>
      <c r="E131">
        <f>E91*10000/E62</f>
        <v>-0.047870201535972386</v>
      </c>
      <c r="F131">
        <f>F91*10000/F62</f>
        <v>0.01163115256871334</v>
      </c>
      <c r="G131">
        <f>AVERAGE(C131:E131)</f>
        <v>-0.012738646077116693</v>
      </c>
      <c r="H131">
        <f>STDEV(C131:E131)</f>
        <v>0.032182811112695095</v>
      </c>
      <c r="I131">
        <f>(B131*B4+C131*C4+D131*D4+E131*E4+F131*F4)/SUM(B4:F4)</f>
        <v>-0.014678640155258871</v>
      </c>
    </row>
    <row r="132" spans="1:9" ht="12.75">
      <c r="A132" t="s">
        <v>90</v>
      </c>
      <c r="B132">
        <f>B92*10000/B62</f>
        <v>0.02051946216522879</v>
      </c>
      <c r="C132">
        <f>C92*10000/C62</f>
        <v>-0.0034563342856850886</v>
      </c>
      <c r="D132">
        <f>D92*10000/D62</f>
        <v>-0.07424168368967297</v>
      </c>
      <c r="E132">
        <f>E92*10000/E62</f>
        <v>-0.038527411117657</v>
      </c>
      <c r="F132">
        <f>F92*10000/F62</f>
        <v>-0.024216895478829277</v>
      </c>
      <c r="G132">
        <f>AVERAGE(C132:E132)</f>
        <v>-0.038741809697671686</v>
      </c>
      <c r="H132">
        <f>STDEV(C132:E132)</f>
        <v>0.03539316173534792</v>
      </c>
      <c r="I132">
        <f>(B132*B4+C132*C4+D132*D4+E132*E4+F132*F4)/SUM(B4:F4)</f>
        <v>-0.028221799901325867</v>
      </c>
    </row>
    <row r="133" spans="1:9" ht="12.75">
      <c r="A133" t="s">
        <v>91</v>
      </c>
      <c r="B133">
        <f>B93*10000/B62</f>
        <v>0.09054610374805813</v>
      </c>
      <c r="C133">
        <f>C93*10000/C62</f>
        <v>0.07923459274689221</v>
      </c>
      <c r="D133">
        <f>D93*10000/D62</f>
        <v>0.06585272654072713</v>
      </c>
      <c r="E133">
        <f>E93*10000/E62</f>
        <v>0.05307423290550376</v>
      </c>
      <c r="F133">
        <f>F93*10000/F62</f>
        <v>0.04381105146363139</v>
      </c>
      <c r="G133">
        <f>AVERAGE(C133:E133)</f>
        <v>0.06605385073104103</v>
      </c>
      <c r="H133">
        <f>STDEV(C133:E133)</f>
        <v>0.013081339570651019</v>
      </c>
      <c r="I133">
        <f>(B133*B4+C133*C4+D133*D4+E133*E4+F133*F4)/SUM(B4:F4)</f>
        <v>0.06663124202323109</v>
      </c>
    </row>
    <row r="134" spans="1:9" ht="12.75">
      <c r="A134" t="s">
        <v>92</v>
      </c>
      <c r="B134">
        <f>B94*10000/B62</f>
        <v>-0.033936507563445</v>
      </c>
      <c r="C134">
        <f>C94*10000/C62</f>
        <v>-0.01785721983365399</v>
      </c>
      <c r="D134">
        <f>D94*10000/D62</f>
        <v>-0.0008790712596546829</v>
      </c>
      <c r="E134">
        <f>E94*10000/E62</f>
        <v>0.005941364047745625</v>
      </c>
      <c r="F134">
        <f>F94*10000/F62</f>
        <v>-0.012770509600435014</v>
      </c>
      <c r="G134">
        <f>AVERAGE(C134:E134)</f>
        <v>-0.004264975681854349</v>
      </c>
      <c r="H134">
        <f>STDEV(C134:E134)</f>
        <v>0.012255260513640943</v>
      </c>
      <c r="I134">
        <f>(B134*B4+C134*C4+D134*D4+E134*E4+F134*F4)/SUM(B4:F4)</f>
        <v>-0.009696138943155472</v>
      </c>
    </row>
    <row r="135" spans="1:9" ht="12.75">
      <c r="A135" t="s">
        <v>93</v>
      </c>
      <c r="B135">
        <f>B95*10000/B62</f>
        <v>-0.005952960828297328</v>
      </c>
      <c r="C135">
        <f>C95*10000/C62</f>
        <v>0.0011232452336541686</v>
      </c>
      <c r="D135">
        <f>D95*10000/D62</f>
        <v>0.005716398812203319</v>
      </c>
      <c r="E135">
        <f>E95*10000/E62</f>
        <v>0.004925744963532821</v>
      </c>
      <c r="F135">
        <f>F95*10000/F62</f>
        <v>0.0022857190179599303</v>
      </c>
      <c r="G135">
        <f>AVERAGE(C135:E135)</f>
        <v>0.003921796336463436</v>
      </c>
      <c r="H135">
        <f>STDEV(C135:E135)</f>
        <v>0.002455646469543325</v>
      </c>
      <c r="I135">
        <f>(B135*B4+C135*C4+D135*D4+E135*E4+F135*F4)/SUM(B4:F4)</f>
        <v>0.002273564781970489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2004-07-01T11:23:27Z</cp:lastPrinted>
  <dcterms:created xsi:type="dcterms:W3CDTF">2004-07-01T11:23:27Z</dcterms:created>
  <dcterms:modified xsi:type="dcterms:W3CDTF">2004-07-01T11:29:27Z</dcterms:modified>
  <cp:category/>
  <cp:version/>
  <cp:contentType/>
  <cp:contentStatus/>
</cp:coreProperties>
</file>