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<sst xmlns="http://schemas.openxmlformats.org/spreadsheetml/2006/main" count="202" uniqueCount="97">
  <si>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01/07/2004       10:54:51</t>
  </si>
  <si>
    <t>LISSNER</t>
  </si>
  <si>
    <t>HCMQAP272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</si>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</sst>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08517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-0.003754</v>
      </c>
      <c r="D4" s="13">
        <v>-0.003754</v>
      </c>
      <c r="E4" s="13">
        <v>-0.003754</v>
      </c>
      <c r="F4" s="24">
        <v>-0.002082</v>
      </c>
      <c r="G4" s="34">
        <v>-0.011702</v>
      </c>
    </row>
    <row r="5" spans="1:7" ht="12.75" thickBot="1">
      <c r="A5" s="44" t="s">
        <v>13</v>
      </c>
      <c r="B5" s="45">
        <v>11.177815</v>
      </c>
      <c r="C5" s="46">
        <v>5.458111</v>
      </c>
      <c r="D5" s="46">
        <v>-1.324863</v>
      </c>
      <c r="E5" s="46">
        <v>-5.690307</v>
      </c>
      <c r="F5" s="47">
        <v>-9.335315</v>
      </c>
      <c r="G5" s="48">
        <v>1.862945</v>
      </c>
    </row>
    <row r="6" spans="1:7" ht="12.75" thickTop="1">
      <c r="A6" s="6" t="s">
        <v>14</v>
      </c>
      <c r="B6" s="39">
        <v>-43.36181</v>
      </c>
      <c r="C6" s="40">
        <v>20.61581</v>
      </c>
      <c r="D6" s="40">
        <v>10.35984</v>
      </c>
      <c r="E6" s="40">
        <v>-22.4856</v>
      </c>
      <c r="F6" s="41">
        <v>31.81562</v>
      </c>
      <c r="G6" s="42">
        <v>0.001018071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1.967293</v>
      </c>
      <c r="C8" s="14">
        <v>0.9801504</v>
      </c>
      <c r="D8" s="14">
        <v>2.903021</v>
      </c>
      <c r="E8" s="14">
        <v>1.253986</v>
      </c>
      <c r="F8" s="25">
        <v>-3.783673</v>
      </c>
      <c r="G8" s="35">
        <v>1.016265</v>
      </c>
    </row>
    <row r="9" spans="1:7" ht="12">
      <c r="A9" s="20" t="s">
        <v>17</v>
      </c>
      <c r="B9" s="29">
        <v>-0.6807468</v>
      </c>
      <c r="C9" s="14">
        <v>-0.1251191</v>
      </c>
      <c r="D9" s="14">
        <v>-0.2725805</v>
      </c>
      <c r="E9" s="14">
        <v>0.8481264</v>
      </c>
      <c r="F9" s="25">
        <v>-1.280871</v>
      </c>
      <c r="G9" s="35">
        <v>-0.1611749</v>
      </c>
    </row>
    <row r="10" spans="1:7" ht="12">
      <c r="A10" s="20" t="s">
        <v>18</v>
      </c>
      <c r="B10" s="29">
        <v>-0.8555815</v>
      </c>
      <c r="C10" s="14">
        <v>-0.2931704</v>
      </c>
      <c r="D10" s="14">
        <v>-1.212055</v>
      </c>
      <c r="E10" s="14">
        <v>-0.4501981</v>
      </c>
      <c r="F10" s="25">
        <v>0.4603701</v>
      </c>
      <c r="G10" s="35">
        <v>-0.5330044</v>
      </c>
    </row>
    <row r="11" spans="1:7" ht="12">
      <c r="A11" s="21" t="s">
        <v>19</v>
      </c>
      <c r="B11" s="31">
        <v>2.441346</v>
      </c>
      <c r="C11" s="16">
        <v>1.802714</v>
      </c>
      <c r="D11" s="16">
        <v>1.384733</v>
      </c>
      <c r="E11" s="16">
        <v>0.9903414</v>
      </c>
      <c r="F11" s="27">
        <v>13.79076</v>
      </c>
      <c r="G11" s="37">
        <v>3.198316</v>
      </c>
    </row>
    <row r="12" spans="1:7" ht="12">
      <c r="A12" s="20" t="s">
        <v>20</v>
      </c>
      <c r="B12" s="29">
        <v>-0.04315205</v>
      </c>
      <c r="C12" s="14">
        <v>0.132646</v>
      </c>
      <c r="D12" s="14">
        <v>-0.1405374</v>
      </c>
      <c r="E12" s="14">
        <v>-0.2130932</v>
      </c>
      <c r="F12" s="25">
        <v>-0.04851019</v>
      </c>
      <c r="G12" s="35">
        <v>-0.06588456</v>
      </c>
    </row>
    <row r="13" spans="1:7" ht="12">
      <c r="A13" s="20" t="s">
        <v>21</v>
      </c>
      <c r="B13" s="29">
        <v>0.2530319</v>
      </c>
      <c r="C13" s="14">
        <v>0.02150297</v>
      </c>
      <c r="D13" s="14">
        <v>-0.03240072</v>
      </c>
      <c r="E13" s="14">
        <v>0.263407</v>
      </c>
      <c r="F13" s="25">
        <v>-0.1589983</v>
      </c>
      <c r="G13" s="35">
        <v>0.07620959</v>
      </c>
    </row>
    <row r="14" spans="1:7" ht="12">
      <c r="A14" s="20" t="s">
        <v>22</v>
      </c>
      <c r="B14" s="29">
        <v>-0.04662454</v>
      </c>
      <c r="C14" s="14">
        <v>-0.07821434</v>
      </c>
      <c r="D14" s="14">
        <v>-0.1366313</v>
      </c>
      <c r="E14" s="14">
        <v>-0.1460447</v>
      </c>
      <c r="F14" s="25">
        <v>0.04685913</v>
      </c>
      <c r="G14" s="35">
        <v>-0.08732274</v>
      </c>
    </row>
    <row r="15" spans="1:7" ht="12">
      <c r="A15" s="21" t="s">
        <v>23</v>
      </c>
      <c r="B15" s="31">
        <v>-0.3836105</v>
      </c>
      <c r="C15" s="16">
        <v>-0.1536018</v>
      </c>
      <c r="D15" s="16">
        <v>-0.1397677</v>
      </c>
      <c r="E15" s="16">
        <v>-0.2307317</v>
      </c>
      <c r="F15" s="27">
        <v>-0.3333238</v>
      </c>
      <c r="G15" s="37">
        <v>-0.2261372</v>
      </c>
    </row>
    <row r="16" spans="1:7" ht="12">
      <c r="A16" s="20" t="s">
        <v>24</v>
      </c>
      <c r="B16" s="29">
        <v>-0.001684145</v>
      </c>
      <c r="C16" s="14">
        <v>0.0008532532</v>
      </c>
      <c r="D16" s="14">
        <v>-0.02464678</v>
      </c>
      <c r="E16" s="14">
        <v>0.006327408</v>
      </c>
      <c r="F16" s="25">
        <v>-0.04157801</v>
      </c>
      <c r="G16" s="35">
        <v>-0.009991725</v>
      </c>
    </row>
    <row r="17" spans="1:7" ht="12">
      <c r="A17" s="20" t="s">
        <v>25</v>
      </c>
      <c r="B17" s="29">
        <v>-0.01623197</v>
      </c>
      <c r="C17" s="14">
        <v>-0.01977181</v>
      </c>
      <c r="D17" s="14">
        <v>-0.02314313</v>
      </c>
      <c r="E17" s="14">
        <v>-0.0309772</v>
      </c>
      <c r="F17" s="25">
        <v>-0.01613415</v>
      </c>
      <c r="G17" s="35">
        <v>-0.02227975</v>
      </c>
    </row>
    <row r="18" spans="1:7" ht="12">
      <c r="A18" s="20" t="s">
        <v>26</v>
      </c>
      <c r="B18" s="29">
        <v>0.01608418</v>
      </c>
      <c r="C18" s="14">
        <v>0.00827728</v>
      </c>
      <c r="D18" s="14">
        <v>0.03004953</v>
      </c>
      <c r="E18" s="14">
        <v>0.0357412</v>
      </c>
      <c r="F18" s="25">
        <v>-0.008665379</v>
      </c>
      <c r="G18" s="35">
        <v>0.01899374</v>
      </c>
    </row>
    <row r="19" spans="1:7" ht="12">
      <c r="A19" s="21" t="s">
        <v>27</v>
      </c>
      <c r="B19" s="31">
        <v>-0.2022885</v>
      </c>
      <c r="C19" s="16">
        <v>-0.1824814</v>
      </c>
      <c r="D19" s="16">
        <v>-0.1879274</v>
      </c>
      <c r="E19" s="16">
        <v>-0.1769841</v>
      </c>
      <c r="F19" s="27">
        <v>-0.1444684</v>
      </c>
      <c r="G19" s="37">
        <v>-0.1802698</v>
      </c>
    </row>
    <row r="20" spans="1:7" ht="12.75" thickBot="1">
      <c r="A20" s="44" t="s">
        <v>28</v>
      </c>
      <c r="B20" s="45">
        <v>-0.003258088</v>
      </c>
      <c r="C20" s="46">
        <v>-0.00241888</v>
      </c>
      <c r="D20" s="46">
        <v>0.004496724</v>
      </c>
      <c r="E20" s="46">
        <v>0.004643717</v>
      </c>
      <c r="F20" s="47">
        <v>-0.008893943</v>
      </c>
      <c r="G20" s="48">
        <v>-4.162387E-05</v>
      </c>
    </row>
    <row r="21" spans="1:7" ht="12.75" thickTop="1">
      <c r="A21" s="6" t="s">
        <v>29</v>
      </c>
      <c r="B21" s="39">
        <v>-165.4756</v>
      </c>
      <c r="C21" s="40">
        <v>72.31131</v>
      </c>
      <c r="D21" s="40">
        <v>136.371</v>
      </c>
      <c r="E21" s="40">
        <v>-18.92343</v>
      </c>
      <c r="F21" s="41">
        <v>-162.3845</v>
      </c>
      <c r="G21" s="43">
        <v>0.00440768</v>
      </c>
    </row>
    <row r="22" spans="1:7" ht="12">
      <c r="A22" s="20" t="s">
        <v>30</v>
      </c>
      <c r="B22" s="29">
        <v>223.5935</v>
      </c>
      <c r="C22" s="14">
        <v>109.1666</v>
      </c>
      <c r="D22" s="14">
        <v>-26.49732</v>
      </c>
      <c r="E22" s="14">
        <v>-113.8111</v>
      </c>
      <c r="F22" s="25">
        <v>-186.728</v>
      </c>
      <c r="G22" s="36">
        <v>0</v>
      </c>
    </row>
    <row r="23" spans="1:7" ht="12">
      <c r="A23" s="20" t="s">
        <v>31</v>
      </c>
      <c r="B23" s="29">
        <v>-2.188791</v>
      </c>
      <c r="C23" s="14">
        <v>1.560353</v>
      </c>
      <c r="D23" s="14">
        <v>-0.6855965</v>
      </c>
      <c r="E23" s="14">
        <v>-0.4769021</v>
      </c>
      <c r="F23" s="25">
        <v>6.753744</v>
      </c>
      <c r="G23" s="35">
        <v>0.6792781</v>
      </c>
    </row>
    <row r="24" spans="1:7" ht="12">
      <c r="A24" s="20" t="s">
        <v>32</v>
      </c>
      <c r="B24" s="29">
        <v>-2.883063</v>
      </c>
      <c r="C24" s="14">
        <v>-4.799252</v>
      </c>
      <c r="D24" s="14">
        <v>-2.83682</v>
      </c>
      <c r="E24" s="14">
        <v>-1.442346</v>
      </c>
      <c r="F24" s="25">
        <v>-0.9969632</v>
      </c>
      <c r="G24" s="35">
        <v>-2.734745</v>
      </c>
    </row>
    <row r="25" spans="1:7" ht="12">
      <c r="A25" s="20" t="s">
        <v>33</v>
      </c>
      <c r="B25" s="29">
        <v>-0.8619009</v>
      </c>
      <c r="C25" s="14">
        <v>0.6994246</v>
      </c>
      <c r="D25" s="14">
        <v>-0.1927826</v>
      </c>
      <c r="E25" s="14">
        <v>-0.5150084</v>
      </c>
      <c r="F25" s="25">
        <v>-1.970464</v>
      </c>
      <c r="G25" s="35">
        <v>-0.3897666</v>
      </c>
    </row>
    <row r="26" spans="1:7" ht="12">
      <c r="A26" s="21" t="s">
        <v>34</v>
      </c>
      <c r="B26" s="49">
        <v>1.814768</v>
      </c>
      <c r="C26" s="50">
        <v>1.680211</v>
      </c>
      <c r="D26" s="50">
        <v>1.281818</v>
      </c>
      <c r="E26" s="50">
        <v>0.7847569</v>
      </c>
      <c r="F26" s="51">
        <v>1.857626</v>
      </c>
      <c r="G26" s="37">
        <v>1.412125</v>
      </c>
    </row>
    <row r="27" spans="1:7" ht="12">
      <c r="A27" s="20" t="s">
        <v>35</v>
      </c>
      <c r="B27" s="29">
        <v>-0.07445946</v>
      </c>
      <c r="C27" s="14">
        <v>0.09852885</v>
      </c>
      <c r="D27" s="14">
        <v>0.3500014</v>
      </c>
      <c r="E27" s="14">
        <v>-0.108539</v>
      </c>
      <c r="F27" s="25">
        <v>0.05385835</v>
      </c>
      <c r="G27" s="35">
        <v>0.07818122</v>
      </c>
    </row>
    <row r="28" spans="1:7" ht="12">
      <c r="A28" s="20" t="s">
        <v>36</v>
      </c>
      <c r="B28" s="29">
        <v>-0.2062111</v>
      </c>
      <c r="C28" s="14">
        <v>-0.01270855</v>
      </c>
      <c r="D28" s="14">
        <v>0.03212053</v>
      </c>
      <c r="E28" s="14">
        <v>0.1577346</v>
      </c>
      <c r="F28" s="25">
        <v>-0.3852274</v>
      </c>
      <c r="G28" s="35">
        <v>-0.03865893</v>
      </c>
    </row>
    <row r="29" spans="1:7" ht="12">
      <c r="A29" s="20" t="s">
        <v>37</v>
      </c>
      <c r="B29" s="29">
        <v>0.005900383</v>
      </c>
      <c r="C29" s="14">
        <v>0.02271674</v>
      </c>
      <c r="D29" s="14">
        <v>-0.03796926</v>
      </c>
      <c r="E29" s="14">
        <v>0.01258053</v>
      </c>
      <c r="F29" s="25">
        <v>-0.06884163</v>
      </c>
      <c r="G29" s="35">
        <v>-0.008969726</v>
      </c>
    </row>
    <row r="30" spans="1:7" ht="12">
      <c r="A30" s="21" t="s">
        <v>38</v>
      </c>
      <c r="B30" s="31">
        <v>0.1185881</v>
      </c>
      <c r="C30" s="16">
        <v>0.2558721</v>
      </c>
      <c r="D30" s="16">
        <v>0.1321813</v>
      </c>
      <c r="E30" s="16">
        <v>0.05222161</v>
      </c>
      <c r="F30" s="27">
        <v>0.4020182</v>
      </c>
      <c r="G30" s="37">
        <v>0.1767238</v>
      </c>
    </row>
    <row r="31" spans="1:7" ht="12">
      <c r="A31" s="20" t="s">
        <v>39</v>
      </c>
      <c r="B31" s="29">
        <v>-0.02260018</v>
      </c>
      <c r="C31" s="14">
        <v>-0.0002429251</v>
      </c>
      <c r="D31" s="14">
        <v>0.01591044</v>
      </c>
      <c r="E31" s="14">
        <v>-0.00845405</v>
      </c>
      <c r="F31" s="25">
        <v>-0.03661748</v>
      </c>
      <c r="G31" s="35">
        <v>-0.006424491</v>
      </c>
    </row>
    <row r="32" spans="1:7" ht="12">
      <c r="A32" s="20" t="s">
        <v>40</v>
      </c>
      <c r="B32" s="29">
        <v>-0.002213999</v>
      </c>
      <c r="C32" s="14">
        <v>0.06775779</v>
      </c>
      <c r="D32" s="14">
        <v>0.05827282</v>
      </c>
      <c r="E32" s="14">
        <v>0.06775251</v>
      </c>
      <c r="F32" s="25">
        <v>-0.03095066</v>
      </c>
      <c r="G32" s="35">
        <v>0.04216683</v>
      </c>
    </row>
    <row r="33" spans="1:7" ht="12">
      <c r="A33" s="20" t="s">
        <v>41</v>
      </c>
      <c r="B33" s="29">
        <v>0.1431581</v>
      </c>
      <c r="C33" s="14">
        <v>0.06946748</v>
      </c>
      <c r="D33" s="14">
        <v>0.06666499</v>
      </c>
      <c r="E33" s="14">
        <v>0.0831784</v>
      </c>
      <c r="F33" s="25">
        <v>0.07535612</v>
      </c>
      <c r="G33" s="35">
        <v>0.08355793</v>
      </c>
    </row>
    <row r="34" spans="1:7" ht="12">
      <c r="A34" s="21" t="s">
        <v>42</v>
      </c>
      <c r="B34" s="31">
        <v>-0.02806575</v>
      </c>
      <c r="C34" s="16">
        <v>0.001285469</v>
      </c>
      <c r="D34" s="16">
        <v>0.005747704</v>
      </c>
      <c r="E34" s="16">
        <v>0.007218819</v>
      </c>
      <c r="F34" s="27">
        <v>-0.001257331</v>
      </c>
      <c r="G34" s="37">
        <v>-0.0008058706</v>
      </c>
    </row>
    <row r="35" spans="1:7" ht="12.75" thickBot="1">
      <c r="A35" s="22" t="s">
        <v>43</v>
      </c>
      <c r="B35" s="32">
        <v>-0.006917052</v>
      </c>
      <c r="C35" s="17">
        <v>-0.002187854</v>
      </c>
      <c r="D35" s="17">
        <v>-0.005218149</v>
      </c>
      <c r="E35" s="17">
        <v>0.00330465</v>
      </c>
      <c r="F35" s="28">
        <v>0.002078738</v>
      </c>
      <c r="G35" s="38">
        <v>-0.001711977</v>
      </c>
    </row>
    <row r="36" spans="1:7" ht="12">
      <c r="A36" s="4" t="s">
        <v>44</v>
      </c>
      <c r="B36" s="3">
        <v>24.78027</v>
      </c>
      <c r="C36" s="3">
        <v>24.78333</v>
      </c>
      <c r="D36" s="3">
        <v>24.79858</v>
      </c>
      <c r="E36" s="3">
        <v>24.80164</v>
      </c>
      <c r="F36" s="3">
        <v>24.81079</v>
      </c>
      <c r="G36" s="3"/>
    </row>
    <row r="37" spans="1:6" ht="12">
      <c r="A37" s="4" t="s">
        <v>45</v>
      </c>
      <c r="B37" s="2">
        <v>-0.3397624</v>
      </c>
      <c r="C37" s="2">
        <v>-0.2950033</v>
      </c>
      <c r="D37" s="2">
        <v>-0.2670288</v>
      </c>
      <c r="E37" s="2">
        <v>-0.2410889</v>
      </c>
      <c r="F37" s="2">
        <v>-0.2171834</v>
      </c>
    </row>
    <row r="38" spans="1:7" ht="12">
      <c r="A38" s="4" t="s">
        <v>52</v>
      </c>
      <c r="B38" s="2">
        <v>7.996498E-05</v>
      </c>
      <c r="C38" s="2">
        <v>-3.638451E-05</v>
      </c>
      <c r="D38" s="2">
        <v>-1.699732E-05</v>
      </c>
      <c r="E38" s="2">
        <v>3.785449E-05</v>
      </c>
      <c r="F38" s="2">
        <v>-5.922059E-05</v>
      </c>
      <c r="G38" s="2">
        <v>0.0002273049</v>
      </c>
    </row>
    <row r="39" spans="1:7" ht="12.75" thickBot="1">
      <c r="A39" s="4" t="s">
        <v>53</v>
      </c>
      <c r="B39" s="2">
        <v>0.0002795206</v>
      </c>
      <c r="C39" s="2">
        <v>-0.000122532</v>
      </c>
      <c r="D39" s="2">
        <v>-0.0002318758</v>
      </c>
      <c r="E39" s="2">
        <v>3.260065E-05</v>
      </c>
      <c r="F39" s="2">
        <v>0.0002749479</v>
      </c>
      <c r="G39" s="2">
        <v>0.0008957323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3.117518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0.003754</v>
      </c>
      <c r="D4">
        <v>0.003754</v>
      </c>
      <c r="E4">
        <v>0.003754</v>
      </c>
      <c r="F4">
        <v>0.002082</v>
      </c>
      <c r="G4">
        <v>0.011702</v>
      </c>
    </row>
    <row r="5" spans="1:7" ht="12.75">
      <c r="A5" t="s">
        <v>13</v>
      </c>
      <c r="B5">
        <v>11.177815</v>
      </c>
      <c r="C5">
        <v>5.458111</v>
      </c>
      <c r="D5">
        <v>-1.324863</v>
      </c>
      <c r="E5">
        <v>-5.690307</v>
      </c>
      <c r="F5">
        <v>-9.335315</v>
      </c>
      <c r="G5">
        <v>1.862945</v>
      </c>
    </row>
    <row r="6" spans="1:7" ht="12.75">
      <c r="A6" t="s">
        <v>14</v>
      </c>
      <c r="B6" s="52">
        <v>-43.36181</v>
      </c>
      <c r="C6" s="52">
        <v>20.61581</v>
      </c>
      <c r="D6" s="52">
        <v>10.35984</v>
      </c>
      <c r="E6" s="52">
        <v>-22.4856</v>
      </c>
      <c r="F6" s="52">
        <v>31.81562</v>
      </c>
      <c r="G6" s="52">
        <v>0.001018071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1.967293</v>
      </c>
      <c r="C8" s="52">
        <v>0.9801504</v>
      </c>
      <c r="D8" s="52">
        <v>2.903021</v>
      </c>
      <c r="E8" s="52">
        <v>1.253986</v>
      </c>
      <c r="F8" s="52">
        <v>-3.783673</v>
      </c>
      <c r="G8" s="52">
        <v>1.016265</v>
      </c>
    </row>
    <row r="9" spans="1:7" ht="12.75">
      <c r="A9" t="s">
        <v>17</v>
      </c>
      <c r="B9" s="52">
        <v>-0.6807468</v>
      </c>
      <c r="C9" s="52">
        <v>-0.1251191</v>
      </c>
      <c r="D9" s="52">
        <v>-0.2725805</v>
      </c>
      <c r="E9" s="52">
        <v>0.8481264</v>
      </c>
      <c r="F9" s="52">
        <v>-1.280871</v>
      </c>
      <c r="G9" s="52">
        <v>-0.1611749</v>
      </c>
    </row>
    <row r="10" spans="1:7" ht="12.75">
      <c r="A10" t="s">
        <v>18</v>
      </c>
      <c r="B10" s="52">
        <v>-0.8555815</v>
      </c>
      <c r="C10" s="52">
        <v>-0.2931704</v>
      </c>
      <c r="D10" s="52">
        <v>-1.212055</v>
      </c>
      <c r="E10" s="52">
        <v>-0.4501981</v>
      </c>
      <c r="F10" s="52">
        <v>0.4603701</v>
      </c>
      <c r="G10" s="52">
        <v>-0.5330044</v>
      </c>
    </row>
    <row r="11" spans="1:7" ht="12.75">
      <c r="A11" t="s">
        <v>19</v>
      </c>
      <c r="B11" s="52">
        <v>2.441346</v>
      </c>
      <c r="C11" s="52">
        <v>1.802714</v>
      </c>
      <c r="D11" s="52">
        <v>1.384733</v>
      </c>
      <c r="E11" s="52">
        <v>0.9903414</v>
      </c>
      <c r="F11" s="52">
        <v>13.79076</v>
      </c>
      <c r="G11" s="52">
        <v>3.198316</v>
      </c>
    </row>
    <row r="12" spans="1:7" ht="12.75">
      <c r="A12" t="s">
        <v>20</v>
      </c>
      <c r="B12" s="52">
        <v>-0.04315205</v>
      </c>
      <c r="C12" s="52">
        <v>0.132646</v>
      </c>
      <c r="D12" s="52">
        <v>-0.1405374</v>
      </c>
      <c r="E12" s="52">
        <v>-0.2130932</v>
      </c>
      <c r="F12" s="52">
        <v>-0.04851019</v>
      </c>
      <c r="G12" s="52">
        <v>-0.06588456</v>
      </c>
    </row>
    <row r="13" spans="1:7" ht="12.75">
      <c r="A13" t="s">
        <v>21</v>
      </c>
      <c r="B13" s="52">
        <v>0.2530319</v>
      </c>
      <c r="C13" s="52">
        <v>0.02150297</v>
      </c>
      <c r="D13" s="52">
        <v>-0.03240072</v>
      </c>
      <c r="E13" s="52">
        <v>0.263407</v>
      </c>
      <c r="F13" s="52">
        <v>-0.1589983</v>
      </c>
      <c r="G13" s="52">
        <v>0.07620959</v>
      </c>
    </row>
    <row r="14" spans="1:7" ht="12.75">
      <c r="A14" t="s">
        <v>22</v>
      </c>
      <c r="B14" s="52">
        <v>-0.04662454</v>
      </c>
      <c r="C14" s="52">
        <v>-0.07821434</v>
      </c>
      <c r="D14" s="52">
        <v>-0.1366313</v>
      </c>
      <c r="E14" s="52">
        <v>-0.1460447</v>
      </c>
      <c r="F14" s="52">
        <v>0.04685913</v>
      </c>
      <c r="G14" s="52">
        <v>-0.08732274</v>
      </c>
    </row>
    <row r="15" spans="1:7" ht="12.75">
      <c r="A15" t="s">
        <v>23</v>
      </c>
      <c r="B15" s="52">
        <v>-0.3836105</v>
      </c>
      <c r="C15" s="52">
        <v>-0.1536018</v>
      </c>
      <c r="D15" s="52">
        <v>-0.1397677</v>
      </c>
      <c r="E15" s="52">
        <v>-0.2307317</v>
      </c>
      <c r="F15" s="52">
        <v>-0.3333238</v>
      </c>
      <c r="G15" s="52">
        <v>-0.2261372</v>
      </c>
    </row>
    <row r="16" spans="1:7" ht="12.75">
      <c r="A16" t="s">
        <v>24</v>
      </c>
      <c r="B16" s="52">
        <v>-0.001684145</v>
      </c>
      <c r="C16" s="52">
        <v>0.0008532532</v>
      </c>
      <c r="D16" s="52">
        <v>-0.02464678</v>
      </c>
      <c r="E16" s="52">
        <v>0.006327408</v>
      </c>
      <c r="F16" s="52">
        <v>-0.04157801</v>
      </c>
      <c r="G16" s="52">
        <v>-0.009991725</v>
      </c>
    </row>
    <row r="17" spans="1:7" ht="12.75">
      <c r="A17" t="s">
        <v>25</v>
      </c>
      <c r="B17" s="52">
        <v>-0.01623197</v>
      </c>
      <c r="C17" s="52">
        <v>-0.01977181</v>
      </c>
      <c r="D17" s="52">
        <v>-0.02314313</v>
      </c>
      <c r="E17" s="52">
        <v>-0.0309772</v>
      </c>
      <c r="F17" s="52">
        <v>-0.01613415</v>
      </c>
      <c r="G17" s="52">
        <v>-0.02227975</v>
      </c>
    </row>
    <row r="18" spans="1:7" ht="12.75">
      <c r="A18" t="s">
        <v>26</v>
      </c>
      <c r="B18" s="52">
        <v>0.01608418</v>
      </c>
      <c r="C18" s="52">
        <v>0.00827728</v>
      </c>
      <c r="D18" s="52">
        <v>0.03004953</v>
      </c>
      <c r="E18" s="52">
        <v>0.0357412</v>
      </c>
      <c r="F18" s="52">
        <v>-0.008665379</v>
      </c>
      <c r="G18" s="52">
        <v>0.01899374</v>
      </c>
    </row>
    <row r="19" spans="1:7" ht="12.75">
      <c r="A19" t="s">
        <v>27</v>
      </c>
      <c r="B19" s="52">
        <v>-0.2022885</v>
      </c>
      <c r="C19" s="52">
        <v>-0.1824814</v>
      </c>
      <c r="D19" s="52">
        <v>-0.1879274</v>
      </c>
      <c r="E19" s="52">
        <v>-0.1769841</v>
      </c>
      <c r="F19" s="52">
        <v>-0.1444684</v>
      </c>
      <c r="G19" s="52">
        <v>-0.1802698</v>
      </c>
    </row>
    <row r="20" spans="1:7" ht="12.75">
      <c r="A20" t="s">
        <v>28</v>
      </c>
      <c r="B20" s="52">
        <v>-0.003258088</v>
      </c>
      <c r="C20" s="52">
        <v>-0.00241888</v>
      </c>
      <c r="D20" s="52">
        <v>0.004496724</v>
      </c>
      <c r="E20" s="52">
        <v>0.004643717</v>
      </c>
      <c r="F20" s="52">
        <v>-0.008893943</v>
      </c>
      <c r="G20" s="52">
        <v>-4.162387E-05</v>
      </c>
    </row>
    <row r="21" spans="1:7" ht="12.75">
      <c r="A21" t="s">
        <v>29</v>
      </c>
      <c r="B21" s="52">
        <v>-165.4756</v>
      </c>
      <c r="C21" s="52">
        <v>72.31131</v>
      </c>
      <c r="D21" s="52">
        <v>136.371</v>
      </c>
      <c r="E21" s="52">
        <v>-18.92343</v>
      </c>
      <c r="F21" s="52">
        <v>-162.3845</v>
      </c>
      <c r="G21" s="52">
        <v>0.00440768</v>
      </c>
    </row>
    <row r="22" spans="1:7" ht="12.75">
      <c r="A22" t="s">
        <v>30</v>
      </c>
      <c r="B22" s="52">
        <v>223.5935</v>
      </c>
      <c r="C22" s="52">
        <v>109.1666</v>
      </c>
      <c r="D22" s="52">
        <v>-26.49732</v>
      </c>
      <c r="E22" s="52">
        <v>-113.8111</v>
      </c>
      <c r="F22" s="52">
        <v>-186.728</v>
      </c>
      <c r="G22" s="52">
        <v>0</v>
      </c>
    </row>
    <row r="23" spans="1:7" ht="12.75">
      <c r="A23" t="s">
        <v>31</v>
      </c>
      <c r="B23" s="52">
        <v>-2.188791</v>
      </c>
      <c r="C23" s="52">
        <v>1.560353</v>
      </c>
      <c r="D23" s="52">
        <v>-0.6855965</v>
      </c>
      <c r="E23" s="52">
        <v>-0.4769021</v>
      </c>
      <c r="F23" s="52">
        <v>6.753744</v>
      </c>
      <c r="G23" s="52">
        <v>0.6792781</v>
      </c>
    </row>
    <row r="24" spans="1:7" ht="12.75">
      <c r="A24" t="s">
        <v>32</v>
      </c>
      <c r="B24" s="52">
        <v>-2.883063</v>
      </c>
      <c r="C24" s="52">
        <v>-4.799252</v>
      </c>
      <c r="D24" s="52">
        <v>-2.83682</v>
      </c>
      <c r="E24" s="52">
        <v>-1.442346</v>
      </c>
      <c r="F24" s="52">
        <v>-0.9969632</v>
      </c>
      <c r="G24" s="52">
        <v>-2.734745</v>
      </c>
    </row>
    <row r="25" spans="1:7" ht="12.75">
      <c r="A25" t="s">
        <v>33</v>
      </c>
      <c r="B25" s="52">
        <v>-0.8619009</v>
      </c>
      <c r="C25" s="52">
        <v>0.6994246</v>
      </c>
      <c r="D25" s="52">
        <v>-0.1927826</v>
      </c>
      <c r="E25" s="52">
        <v>-0.5150084</v>
      </c>
      <c r="F25" s="52">
        <v>-1.970464</v>
      </c>
      <c r="G25" s="52">
        <v>-0.3897666</v>
      </c>
    </row>
    <row r="26" spans="1:7" ht="12.75">
      <c r="A26" t="s">
        <v>34</v>
      </c>
      <c r="B26" s="52">
        <v>1.814768</v>
      </c>
      <c r="C26" s="52">
        <v>1.680211</v>
      </c>
      <c r="D26" s="52">
        <v>1.281818</v>
      </c>
      <c r="E26" s="52">
        <v>0.7847569</v>
      </c>
      <c r="F26" s="52">
        <v>1.857626</v>
      </c>
      <c r="G26" s="52">
        <v>1.412125</v>
      </c>
    </row>
    <row r="27" spans="1:7" ht="12.75">
      <c r="A27" t="s">
        <v>35</v>
      </c>
      <c r="B27" s="52">
        <v>-0.07445946</v>
      </c>
      <c r="C27" s="52">
        <v>0.09852885</v>
      </c>
      <c r="D27" s="52">
        <v>0.3500014</v>
      </c>
      <c r="E27" s="52">
        <v>-0.108539</v>
      </c>
      <c r="F27" s="52">
        <v>0.05385835</v>
      </c>
      <c r="G27" s="52">
        <v>0.07818122</v>
      </c>
    </row>
    <row r="28" spans="1:7" ht="12.75">
      <c r="A28" t="s">
        <v>36</v>
      </c>
      <c r="B28" s="52">
        <v>-0.2062111</v>
      </c>
      <c r="C28" s="52">
        <v>-0.01270855</v>
      </c>
      <c r="D28" s="52">
        <v>0.03212053</v>
      </c>
      <c r="E28" s="52">
        <v>0.1577346</v>
      </c>
      <c r="F28" s="52">
        <v>-0.3852274</v>
      </c>
      <c r="G28" s="52">
        <v>-0.03865893</v>
      </c>
    </row>
    <row r="29" spans="1:7" ht="12.75">
      <c r="A29" t="s">
        <v>37</v>
      </c>
      <c r="B29" s="52">
        <v>0.005900383</v>
      </c>
      <c r="C29" s="52">
        <v>0.02271674</v>
      </c>
      <c r="D29" s="52">
        <v>-0.03796926</v>
      </c>
      <c r="E29" s="52">
        <v>0.01258053</v>
      </c>
      <c r="F29" s="52">
        <v>-0.06884163</v>
      </c>
      <c r="G29" s="52">
        <v>-0.008969726</v>
      </c>
    </row>
    <row r="30" spans="1:7" ht="12.75">
      <c r="A30" t="s">
        <v>38</v>
      </c>
      <c r="B30" s="52">
        <v>0.1185881</v>
      </c>
      <c r="C30" s="52">
        <v>0.2558721</v>
      </c>
      <c r="D30" s="52">
        <v>0.1321813</v>
      </c>
      <c r="E30" s="52">
        <v>0.05222161</v>
      </c>
      <c r="F30" s="52">
        <v>0.4020182</v>
      </c>
      <c r="G30" s="52">
        <v>0.1767238</v>
      </c>
    </row>
    <row r="31" spans="1:7" ht="12.75">
      <c r="A31" t="s">
        <v>39</v>
      </c>
      <c r="B31" s="52">
        <v>-0.02260018</v>
      </c>
      <c r="C31" s="52">
        <v>-0.0002429251</v>
      </c>
      <c r="D31" s="52">
        <v>0.01591044</v>
      </c>
      <c r="E31" s="52">
        <v>-0.00845405</v>
      </c>
      <c r="F31" s="52">
        <v>-0.03661748</v>
      </c>
      <c r="G31" s="52">
        <v>-0.006424491</v>
      </c>
    </row>
    <row r="32" spans="1:7" ht="12.75">
      <c r="A32" t="s">
        <v>40</v>
      </c>
      <c r="B32" s="52">
        <v>-0.002213999</v>
      </c>
      <c r="C32" s="52">
        <v>0.06775779</v>
      </c>
      <c r="D32" s="52">
        <v>0.05827282</v>
      </c>
      <c r="E32" s="52">
        <v>0.06775251</v>
      </c>
      <c r="F32" s="52">
        <v>-0.03095066</v>
      </c>
      <c r="G32" s="52">
        <v>0.04216683</v>
      </c>
    </row>
    <row r="33" spans="1:7" ht="12.75">
      <c r="A33" t="s">
        <v>41</v>
      </c>
      <c r="B33" s="52">
        <v>0.1431581</v>
      </c>
      <c r="C33" s="52">
        <v>0.06946748</v>
      </c>
      <c r="D33" s="52">
        <v>0.06666499</v>
      </c>
      <c r="E33" s="52">
        <v>0.0831784</v>
      </c>
      <c r="F33" s="52">
        <v>0.07535612</v>
      </c>
      <c r="G33" s="52">
        <v>0.08355793</v>
      </c>
    </row>
    <row r="34" spans="1:7" ht="12.75">
      <c r="A34" t="s">
        <v>42</v>
      </c>
      <c r="B34" s="52">
        <v>-0.02806575</v>
      </c>
      <c r="C34" s="52">
        <v>0.001285469</v>
      </c>
      <c r="D34" s="52">
        <v>0.005747704</v>
      </c>
      <c r="E34" s="52">
        <v>0.007218819</v>
      </c>
      <c r="F34" s="52">
        <v>-0.001257331</v>
      </c>
      <c r="G34" s="52">
        <v>-0.0008058706</v>
      </c>
    </row>
    <row r="35" spans="1:7" ht="12.75">
      <c r="A35" t="s">
        <v>43</v>
      </c>
      <c r="B35" s="52">
        <v>-0.006917052</v>
      </c>
      <c r="C35" s="52">
        <v>-0.002187854</v>
      </c>
      <c r="D35" s="52">
        <v>-0.005218149</v>
      </c>
      <c r="E35" s="52">
        <v>0.00330465</v>
      </c>
      <c r="F35" s="52">
        <v>0.002078738</v>
      </c>
      <c r="G35" s="52">
        <v>-0.001711977</v>
      </c>
    </row>
    <row r="36" spans="1:6" ht="12.75">
      <c r="A36" t="s">
        <v>44</v>
      </c>
      <c r="B36" s="52">
        <v>24.78027</v>
      </c>
      <c r="C36" s="52">
        <v>24.78333</v>
      </c>
      <c r="D36" s="52">
        <v>24.79858</v>
      </c>
      <c r="E36" s="52">
        <v>24.80164</v>
      </c>
      <c r="F36" s="52">
        <v>24.81079</v>
      </c>
    </row>
    <row r="37" spans="1:6" ht="12.75">
      <c r="A37" t="s">
        <v>45</v>
      </c>
      <c r="B37" s="52">
        <v>-0.3397624</v>
      </c>
      <c r="C37" s="52">
        <v>-0.2950033</v>
      </c>
      <c r="D37" s="52">
        <v>-0.2670288</v>
      </c>
      <c r="E37" s="52">
        <v>-0.2410889</v>
      </c>
      <c r="F37" s="52">
        <v>-0.2171834</v>
      </c>
    </row>
    <row r="38" spans="1:7" ht="12.75">
      <c r="A38" t="s">
        <v>54</v>
      </c>
      <c r="B38" s="52">
        <v>7.996498E-05</v>
      </c>
      <c r="C38" s="52">
        <v>-3.638451E-05</v>
      </c>
      <c r="D38" s="52">
        <v>-1.699732E-05</v>
      </c>
      <c r="E38" s="52">
        <v>3.785449E-05</v>
      </c>
      <c r="F38" s="52">
        <v>-5.922059E-05</v>
      </c>
      <c r="G38" s="52">
        <v>0.0002273049</v>
      </c>
    </row>
    <row r="39" spans="1:7" ht="12.75">
      <c r="A39" t="s">
        <v>55</v>
      </c>
      <c r="B39" s="52">
        <v>0.0002795206</v>
      </c>
      <c r="C39" s="52">
        <v>-0.000122532</v>
      </c>
      <c r="D39" s="52">
        <v>-0.0002318758</v>
      </c>
      <c r="E39" s="52">
        <v>3.260065E-05</v>
      </c>
      <c r="F39" s="52">
        <v>0.0002749479</v>
      </c>
      <c r="G39" s="52">
        <v>0.0008957323</v>
      </c>
    </row>
    <row r="40" spans="2:5" ht="12.75">
      <c r="B40" t="s">
        <v>46</v>
      </c>
      <c r="C40">
        <v>-0.003754</v>
      </c>
      <c r="D40" t="s">
        <v>47</v>
      </c>
      <c r="E40">
        <v>3.117518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7.996497492452309E-05</v>
      </c>
      <c r="C50">
        <f>-0.017/(C7*C7+C22*C22)*(C21*C22+C6*C7)</f>
        <v>-3.638451750617804E-05</v>
      </c>
      <c r="D50">
        <f>-0.017/(D7*D7+D22*D22)*(D21*D22+D6*D7)</f>
        <v>-1.6997319436093635E-05</v>
      </c>
      <c r="E50">
        <f>-0.017/(E7*E7+E22*E22)*(E21*E22+E6*E7)</f>
        <v>3.785448833552111E-05</v>
      </c>
      <c r="F50">
        <f>-0.017/(F7*F7+F22*F22)*(F21*F22+F6*F7)</f>
        <v>-5.922059994424365E-05</v>
      </c>
      <c r="G50">
        <f>(B50*B$4+C50*C$4+D50*D$4+E50*E$4+F50*F$4)/SUM(B$4:F$4)</f>
        <v>-4.525070321579206E-08</v>
      </c>
    </row>
    <row r="51" spans="1:7" ht="12.75">
      <c r="A51" t="s">
        <v>58</v>
      </c>
      <c r="B51">
        <f>-0.017/(B7*B7+B22*B22)*(B21*B7-B6*B22)</f>
        <v>0.00027952055513792137</v>
      </c>
      <c r="C51">
        <f>-0.017/(C7*C7+C22*C22)*(C21*C7-C6*C22)</f>
        <v>-0.00012253202959312102</v>
      </c>
      <c r="D51">
        <f>-0.017/(D7*D7+D22*D22)*(D21*D7-D6*D22)</f>
        <v>-0.00023187573834122406</v>
      </c>
      <c r="E51">
        <f>-0.017/(E7*E7+E22*E22)*(E21*E7-E6*E22)</f>
        <v>3.260065709574028E-05</v>
      </c>
      <c r="F51">
        <f>-0.017/(F7*F7+F22*F22)*(F21*F7-F6*F22)</f>
        <v>0.00027494783558136115</v>
      </c>
      <c r="G51">
        <f>(B51*B$4+C51*C$4+D51*D$4+E51*E$4+F51*F$4)/SUM(B$4:F$4)</f>
        <v>-2.1446909430669116E-07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10000.090485483624</v>
      </c>
      <c r="C62">
        <f>C7+(2/0.017)*(C8*C50-C23*C51)</f>
        <v>10000.018297755363</v>
      </c>
      <c r="D62">
        <f>D7+(2/0.017)*(D8*D50-D23*D51)</f>
        <v>9999.975492144717</v>
      </c>
      <c r="E62">
        <f>E7+(2/0.017)*(E8*E50-E23*E51)</f>
        <v>10000.007413684734</v>
      </c>
      <c r="F62">
        <f>F7+(2/0.017)*(F8*F50-F23*F51)</f>
        <v>9999.807899304727</v>
      </c>
    </row>
    <row r="63" spans="1:6" ht="12.75">
      <c r="A63" t="s">
        <v>66</v>
      </c>
      <c r="B63">
        <f>B8+(3/0.017)*(B9*B50-B24*B51)</f>
        <v>2.0998999651998207</v>
      </c>
      <c r="C63">
        <f>C8+(3/0.017)*(C9*C50-C24*C51)</f>
        <v>0.8771781017639051</v>
      </c>
      <c r="D63">
        <f>D8+(3/0.017)*(D9*D50-D24*D51)</f>
        <v>2.7877580716098938</v>
      </c>
      <c r="E63">
        <f>E8+(3/0.017)*(E9*E50-E24*E51)</f>
        <v>1.2679495561662224</v>
      </c>
      <c r="F63">
        <f>F8+(3/0.017)*(F9*F50-F24*F51)</f>
        <v>-3.7219141488708027</v>
      </c>
    </row>
    <row r="64" spans="1:6" ht="12.75">
      <c r="A64" t="s">
        <v>67</v>
      </c>
      <c r="B64">
        <f>B9+(4/0.017)*(B10*B50-B25*B51)</f>
        <v>-0.6401579847415322</v>
      </c>
      <c r="C64">
        <f>C9+(4/0.017)*(C10*C50-C25*C51)</f>
        <v>-0.10244409309730589</v>
      </c>
      <c r="D64">
        <f>D9+(4/0.017)*(D10*D50-D25*D51)</f>
        <v>-0.27825106981299447</v>
      </c>
      <c r="E64">
        <f>E9+(4/0.017)*(E10*E50-E25*E51)</f>
        <v>0.8480670102411063</v>
      </c>
      <c r="F64">
        <f>F9+(4/0.017)*(F10*F50-F25*F51)</f>
        <v>-1.1598094897946825</v>
      </c>
    </row>
    <row r="65" spans="1:6" ht="12.75">
      <c r="A65" t="s">
        <v>68</v>
      </c>
      <c r="B65">
        <f>B10+(5/0.017)*(B11*B50-B26*B51)</f>
        <v>-0.9473587903336619</v>
      </c>
      <c r="C65">
        <f>C10+(5/0.017)*(C11*C50-C26*C51)</f>
        <v>-0.25190899268145434</v>
      </c>
      <c r="D65">
        <f>D10+(5/0.017)*(D11*D50-D26*D51)</f>
        <v>-1.131559192342832</v>
      </c>
      <c r="E65">
        <f>E10+(5/0.017)*(E11*E50-E26*E51)</f>
        <v>-0.44669654812527426</v>
      </c>
      <c r="F65">
        <f>F10+(5/0.017)*(F11*F50-F26*F51)</f>
        <v>0.06994441502742965</v>
      </c>
    </row>
    <row r="66" spans="1:6" ht="12.75">
      <c r="A66" t="s">
        <v>69</v>
      </c>
      <c r="B66">
        <f>B11+(6/0.017)*(B12*B50-B27*B51)</f>
        <v>2.4474738695288036</v>
      </c>
      <c r="C66">
        <f>C11+(6/0.017)*(C12*C50-C27*C51)</f>
        <v>1.8052716515017122</v>
      </c>
      <c r="D66">
        <f>D11+(6/0.017)*(D12*D50-D27*D51)</f>
        <v>1.4142196795738753</v>
      </c>
      <c r="E66">
        <f>E11+(6/0.017)*(E12*E50-E27*E51)</f>
        <v>0.9887432501176715</v>
      </c>
      <c r="F66">
        <f>F11+(6/0.017)*(F12*F50-F27*F51)</f>
        <v>13.786547493809904</v>
      </c>
    </row>
    <row r="67" spans="1:6" ht="12.75">
      <c r="A67" t="s">
        <v>70</v>
      </c>
      <c r="B67">
        <f>B12+(7/0.017)*(B13*B50-B28*B51)</f>
        <v>-0.011086313835091711</v>
      </c>
      <c r="C67">
        <f>C12+(7/0.017)*(C13*C50-C28*C51)</f>
        <v>0.1316826436887295</v>
      </c>
      <c r="D67">
        <f>D12+(7/0.017)*(D13*D50-D28*D51)</f>
        <v>-0.13724381888339848</v>
      </c>
      <c r="E67">
        <f>E12+(7/0.017)*(E13*E50-E28*E51)</f>
        <v>-0.21110483534024554</v>
      </c>
      <c r="F67">
        <f>F12+(7/0.017)*(F13*F50-F28*F51)</f>
        <v>-0.0010199604782793817</v>
      </c>
    </row>
    <row r="68" spans="1:6" ht="12.75">
      <c r="A68" t="s">
        <v>71</v>
      </c>
      <c r="B68">
        <f>B13+(8/0.017)*(B14*B50-B29*B51)</f>
        <v>0.2505012607041629</v>
      </c>
      <c r="C68">
        <f>C13+(8/0.017)*(C14*C50-C29*C51)</f>
        <v>0.02415206142630748</v>
      </c>
      <c r="D68">
        <f>D13+(8/0.017)*(D14*D50-D29*D51)</f>
        <v>-0.03545097145680055</v>
      </c>
      <c r="E68">
        <f>E13+(8/0.017)*(E14*E50-E29*E51)</f>
        <v>0.2606123736765989</v>
      </c>
      <c r="F68">
        <f>F13+(8/0.017)*(F14*F50-F29*F51)</f>
        <v>-0.15139696758826937</v>
      </c>
    </row>
    <row r="69" spans="1:6" ht="12.75">
      <c r="A69" t="s">
        <v>72</v>
      </c>
      <c r="B69">
        <f>B14+(9/0.017)*(B15*B50-B30*B51)</f>
        <v>-0.08041330117778328</v>
      </c>
      <c r="C69">
        <f>C14+(9/0.017)*(C15*C50-C30*C51)</f>
        <v>-0.05865720494158762</v>
      </c>
      <c r="D69">
        <f>D14+(9/0.017)*(D15*D50-D30*D51)</f>
        <v>-0.11914731088321422</v>
      </c>
      <c r="E69">
        <f>E14+(9/0.017)*(E15*E50-E30*E51)</f>
        <v>-0.15157000607187893</v>
      </c>
      <c r="F69">
        <f>F14+(9/0.017)*(F15*F50-F30*F51)</f>
        <v>-0.0012084927578574767</v>
      </c>
    </row>
    <row r="70" spans="1:6" ht="12.75">
      <c r="A70" t="s">
        <v>73</v>
      </c>
      <c r="B70">
        <f>B15+(10/0.017)*(B16*B50-B31*B51)</f>
        <v>-0.37997371044286904</v>
      </c>
      <c r="C70">
        <f>C15+(10/0.017)*(C16*C50-C31*C51)</f>
        <v>-0.1536375713597263</v>
      </c>
      <c r="D70">
        <f>D15+(10/0.017)*(D16*D50-D31*D51)</f>
        <v>-0.13735112693231477</v>
      </c>
      <c r="E70">
        <f>E15+(10/0.017)*(E16*E50-E31*E51)</f>
        <v>-0.23042868330738217</v>
      </c>
      <c r="F70">
        <f>F15+(10/0.017)*(F16*F50-F31*F51)</f>
        <v>-0.3259531108428638</v>
      </c>
    </row>
    <row r="71" spans="1:6" ht="12.75">
      <c r="A71" t="s">
        <v>74</v>
      </c>
      <c r="B71">
        <f>B16+(11/0.017)*(B17*B50-B32*B51)</f>
        <v>-0.002123582605245817</v>
      </c>
      <c r="C71">
        <f>C16+(11/0.017)*(C17*C50-C32*C51)</f>
        <v>0.006690944980100079</v>
      </c>
      <c r="D71">
        <f>D16+(11/0.017)*(D17*D50-D32*D51)</f>
        <v>-0.015649152488414753</v>
      </c>
      <c r="E71">
        <f>E16+(11/0.017)*(E17*E50-E32*E51)</f>
        <v>0.004139441739912882</v>
      </c>
      <c r="F71">
        <f>F16+(11/0.017)*(F17*F50-F32*F51)</f>
        <v>-0.03545340992862027</v>
      </c>
    </row>
    <row r="72" spans="1:6" ht="12.75">
      <c r="A72" t="s">
        <v>75</v>
      </c>
      <c r="B72">
        <f>B17+(12/0.017)*(B18*B50-B33*B51)</f>
        <v>-0.04357041272995897</v>
      </c>
      <c r="C72">
        <f>C17+(12/0.017)*(C18*C50-C33*C51)</f>
        <v>-0.01397593248748988</v>
      </c>
      <c r="D72">
        <f>D17+(12/0.017)*(D18*D50-D33*D51)</f>
        <v>-0.012592142481802938</v>
      </c>
      <c r="E72">
        <f>E17+(12/0.017)*(E18*E50-E33*E51)</f>
        <v>-0.03193628634659398</v>
      </c>
      <c r="F72">
        <f>F17+(12/0.017)*(F18*F50-F33*F51)</f>
        <v>-0.030397091046130635</v>
      </c>
    </row>
    <row r="73" spans="1:6" ht="12.75">
      <c r="A73" t="s">
        <v>76</v>
      </c>
      <c r="B73">
        <f>B18+(13/0.017)*(B19*B50-B34*B51)</f>
        <v>0.009713384086732673</v>
      </c>
      <c r="C73">
        <f>C18+(13/0.017)*(C19*C50-C34*C51)</f>
        <v>0.013474992625835994</v>
      </c>
      <c r="D73">
        <f>D18+(13/0.017)*(D19*D50-D34*D51)</f>
        <v>0.03351136512033515</v>
      </c>
      <c r="E73">
        <f>E18+(13/0.017)*(E19*E50-E34*E51)</f>
        <v>0.0304379793944463</v>
      </c>
      <c r="F73">
        <f>F18+(13/0.017)*(F19*F50-F34*F51)</f>
        <v>-0.0018585745967896411</v>
      </c>
    </row>
    <row r="74" spans="1:6" ht="12.75">
      <c r="A74" t="s">
        <v>77</v>
      </c>
      <c r="B74">
        <f>B19+(14/0.017)*(B20*B50-B35*B51)</f>
        <v>-0.20091079682021745</v>
      </c>
      <c r="C74">
        <f>C19+(14/0.017)*(C20*C50-C35*C51)</f>
        <v>-0.18262969492536194</v>
      </c>
      <c r="D74">
        <f>D19+(14/0.017)*(D20*D50-D35*D51)</f>
        <v>-0.18898678362879462</v>
      </c>
      <c r="E74">
        <f>E19+(14/0.017)*(E20*E50-E35*E51)</f>
        <v>-0.1769280573662624</v>
      </c>
      <c r="F74">
        <f>F19+(14/0.017)*(F20*F50-F35*F51)</f>
        <v>-0.14450532695465595</v>
      </c>
    </row>
    <row r="75" spans="1:6" ht="12.75">
      <c r="A75" t="s">
        <v>78</v>
      </c>
      <c r="B75" s="52">
        <f>B20</f>
        <v>-0.003258088</v>
      </c>
      <c r="C75" s="52">
        <f>C20</f>
        <v>-0.00241888</v>
      </c>
      <c r="D75" s="52">
        <f>D20</f>
        <v>0.004496724</v>
      </c>
      <c r="E75" s="52">
        <f>E20</f>
        <v>0.004643717</v>
      </c>
      <c r="F75" s="52">
        <f>F20</f>
        <v>-0.008893943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223.63760261341753</v>
      </c>
      <c r="C82">
        <f>C22+(2/0.017)*(C8*C51+C23*C50)</f>
        <v>109.14579146954556</v>
      </c>
      <c r="D82">
        <f>D22+(2/0.017)*(D8*D51+D23*D50)</f>
        <v>-26.57514198059768</v>
      </c>
      <c r="E82">
        <f>E22+(2/0.017)*(E8*E51+E23*E50)</f>
        <v>-113.80841436675209</v>
      </c>
      <c r="F82">
        <f>F22+(2/0.017)*(F8*F51+F23*F50)</f>
        <v>-186.89744393805265</v>
      </c>
    </row>
    <row r="83" spans="1:6" ht="12.75">
      <c r="A83" t="s">
        <v>81</v>
      </c>
      <c r="B83">
        <f>B23+(3/0.017)*(B9*B51+B24*B50)</f>
        <v>-2.2630545501079737</v>
      </c>
      <c r="C83">
        <f>C23+(3/0.017)*(C9*C51+C24*C50)</f>
        <v>1.5938735115896046</v>
      </c>
      <c r="D83">
        <f>D23+(3/0.017)*(D9*D51+D24*D50)</f>
        <v>-0.665933592867479</v>
      </c>
      <c r="E83">
        <f>E23+(3/0.017)*(E9*E51+E24*E50)</f>
        <v>-0.48165794562809544</v>
      </c>
      <c r="F83">
        <f>F23+(3/0.017)*(F9*F51+F24*F50)</f>
        <v>6.702014832303071</v>
      </c>
    </row>
    <row r="84" spans="1:6" ht="12.75">
      <c r="A84" t="s">
        <v>82</v>
      </c>
      <c r="B84">
        <f>B24+(4/0.017)*(B10*B51+B25*B50)</f>
        <v>-2.955551117576861</v>
      </c>
      <c r="C84">
        <f>C24+(4/0.017)*(C10*C51+C25*C50)</f>
        <v>-4.796787402935135</v>
      </c>
      <c r="D84">
        <f>D24+(4/0.017)*(D10*D51+D25*D50)</f>
        <v>-2.769920485771978</v>
      </c>
      <c r="E84">
        <f>E24+(4/0.017)*(E10*E51+E25*E50)</f>
        <v>-1.450386501965588</v>
      </c>
      <c r="F84">
        <f>F24+(4/0.017)*(F10*F51+F25*F50)</f>
        <v>-0.9397232416917862</v>
      </c>
    </row>
    <row r="85" spans="1:6" ht="12.75">
      <c r="A85" t="s">
        <v>83</v>
      </c>
      <c r="B85">
        <f>B25+(5/0.017)*(B11*B51+B26*B50)</f>
        <v>-0.618511409759538</v>
      </c>
      <c r="C85">
        <f>C25+(5/0.017)*(C11*C51+C26*C50)</f>
        <v>0.6164764024295568</v>
      </c>
      <c r="D85">
        <f>D25+(5/0.017)*(D11*D51+D26*D50)</f>
        <v>-0.293627734348645</v>
      </c>
      <c r="E85">
        <f>E25+(5/0.017)*(E11*E51+E26*E50)</f>
        <v>-0.4967753554981221</v>
      </c>
      <c r="F85">
        <f>F25+(5/0.017)*(F11*F51+F26*F50)</f>
        <v>-0.8876022685794156</v>
      </c>
    </row>
    <row r="86" spans="1:6" ht="12.75">
      <c r="A86" t="s">
        <v>84</v>
      </c>
      <c r="B86">
        <f>B26+(6/0.017)*(B12*B51+B27*B50)</f>
        <v>1.8084093998271296</v>
      </c>
      <c r="C86">
        <f>C26+(6/0.017)*(C12*C51+C27*C50)</f>
        <v>1.6732092441417301</v>
      </c>
      <c r="D86">
        <f>D26+(6/0.017)*(D12*D51+D27*D50)</f>
        <v>1.291219692161415</v>
      </c>
      <c r="E86">
        <f>E26+(6/0.017)*(E12*E51+E27*E50)</f>
        <v>0.7808549000051471</v>
      </c>
      <c r="F86">
        <f>F26+(6/0.017)*(F12*F51+F27*F50)</f>
        <v>1.8517928368671244</v>
      </c>
    </row>
    <row r="87" spans="1:6" ht="12.75">
      <c r="A87" t="s">
        <v>85</v>
      </c>
      <c r="B87">
        <f>B27+(7/0.017)*(B13*B51+B28*B50)</f>
        <v>-0.05212618576443455</v>
      </c>
      <c r="C87">
        <f>C27+(7/0.017)*(C13*C51+C28*C50)</f>
        <v>0.09763432901911835</v>
      </c>
      <c r="D87">
        <f>D27+(7/0.017)*(D13*D51+D28*D50)</f>
        <v>0.35287015563220264</v>
      </c>
      <c r="E87">
        <f>E27+(7/0.017)*(E13*E51+E28*E50)</f>
        <v>-0.10254444546964822</v>
      </c>
      <c r="F87">
        <f>F27+(7/0.017)*(F13*F51+F28*F50)</f>
        <v>0.045251297945759786</v>
      </c>
    </row>
    <row r="88" spans="1:6" ht="12.75">
      <c r="A88" t="s">
        <v>86</v>
      </c>
      <c r="B88">
        <f>B28+(8/0.017)*(B14*B51+B29*B50)</f>
        <v>-0.21212201450598125</v>
      </c>
      <c r="C88">
        <f>C28+(8/0.017)*(C14*C51+C29*C50)</f>
        <v>-0.008587503317989114</v>
      </c>
      <c r="D88">
        <f>D28+(8/0.017)*(D14*D51+D29*D50)</f>
        <v>0.047333169627761594</v>
      </c>
      <c r="E88">
        <f>E28+(8/0.017)*(E14*E51+E29*E50)</f>
        <v>0.15571816533684207</v>
      </c>
      <c r="F88">
        <f>F28+(8/0.017)*(F14*F51+F29*F50)</f>
        <v>-0.37724591341154573</v>
      </c>
    </row>
    <row r="89" spans="1:6" ht="12.75">
      <c r="A89" t="s">
        <v>87</v>
      </c>
      <c r="B89">
        <f>B29+(9/0.017)*(B15*B51+B30*B50)</f>
        <v>-0.04584650695676462</v>
      </c>
      <c r="C89">
        <f>C29+(9/0.017)*(C15*C51+C30*C50)</f>
        <v>0.027752164506604532</v>
      </c>
      <c r="D89">
        <f>D29+(9/0.017)*(D15*D51+D30*D50)</f>
        <v>-0.0220011366066124</v>
      </c>
      <c r="E89">
        <f>E29+(9/0.017)*(E15*E51+E30*E50)</f>
        <v>0.009644845037888778</v>
      </c>
      <c r="F89">
        <f>F29+(9/0.017)*(F15*F51+F30*F50)</f>
        <v>-0.12996455630307852</v>
      </c>
    </row>
    <row r="90" spans="1:6" ht="12.75">
      <c r="A90" t="s">
        <v>88</v>
      </c>
      <c r="B90">
        <f>B30+(10/0.017)*(B16*B51+B31*B50)</f>
        <v>0.11724811413392797</v>
      </c>
      <c r="C90">
        <f>C30+(10/0.017)*(C16*C51+C31*C50)</f>
        <v>0.255815798744824</v>
      </c>
      <c r="D90">
        <f>D30+(10/0.017)*(D16*D51+D31*D50)</f>
        <v>0.1353839796936382</v>
      </c>
      <c r="E90">
        <f>E30+(10/0.017)*(E16*E51+E31*E50)</f>
        <v>0.052154700541999964</v>
      </c>
      <c r="F90">
        <f>F30+(10/0.017)*(F16*F51+F31*F50)</f>
        <v>0.39656921486868596</v>
      </c>
    </row>
    <row r="91" spans="1:6" ht="12.75">
      <c r="A91" t="s">
        <v>89</v>
      </c>
      <c r="B91">
        <f>B31+(11/0.017)*(B17*B51+B32*B50)</f>
        <v>-0.025650552237582357</v>
      </c>
      <c r="C91">
        <f>C31+(11/0.017)*(C17*C51+C32*C50)</f>
        <v>-0.0002705250630858272</v>
      </c>
      <c r="D91">
        <f>D31+(11/0.017)*(D17*D51+D32*D50)</f>
        <v>0.01874187146019085</v>
      </c>
      <c r="E91">
        <f>E31+(11/0.017)*(E17*E51+E32*E50)</f>
        <v>-0.007447964425316339</v>
      </c>
      <c r="F91">
        <f>F31+(11/0.017)*(F17*F51+F32*F50)</f>
        <v>-0.038301860155489524</v>
      </c>
    </row>
    <row r="92" spans="1:6" ht="12.75">
      <c r="A92" t="s">
        <v>90</v>
      </c>
      <c r="B92">
        <f>B32+(12/0.017)*(B18*B51+B33*B50)</f>
        <v>0.00904023121125691</v>
      </c>
      <c r="C92">
        <f>C32+(12/0.017)*(C18*C51+C33*C50)</f>
        <v>0.06525771518111956</v>
      </c>
      <c r="D92">
        <f>D32+(12/0.017)*(D18*D51+D33*D50)</f>
        <v>0.05255454958650065</v>
      </c>
      <c r="E92">
        <f>E32+(12/0.017)*(E18*E51+E33*E50)</f>
        <v>0.07079758932561712</v>
      </c>
      <c r="F92">
        <f>F32+(12/0.017)*(F18*F51+F33*F50)</f>
        <v>-0.03578253894335007</v>
      </c>
    </row>
    <row r="93" spans="1:6" ht="12.75">
      <c r="A93" t="s">
        <v>91</v>
      </c>
      <c r="B93">
        <f>B33+(13/0.017)*(B19*B51+B34*B50)</f>
        <v>0.09820251643711357</v>
      </c>
      <c r="C93">
        <f>C33+(13/0.017)*(C19*C51+C34*C50)</f>
        <v>0.08653039686844588</v>
      </c>
      <c r="D93">
        <f>D33+(13/0.017)*(D19*D51+D34*D50)</f>
        <v>0.0999129557583675</v>
      </c>
      <c r="E93">
        <f>E33+(13/0.017)*(E19*E51+E34*E50)</f>
        <v>0.07897516868669034</v>
      </c>
      <c r="F93">
        <f>F33+(13/0.017)*(F19*F51+F34*F50)</f>
        <v>0.04503796812242355</v>
      </c>
    </row>
    <row r="94" spans="1:6" ht="12.75">
      <c r="A94" t="s">
        <v>92</v>
      </c>
      <c r="B94">
        <f>B34+(14/0.017)*(B20*B51+B35*B50)</f>
        <v>-0.02927125249332456</v>
      </c>
      <c r="C94">
        <f>C34+(14/0.017)*(C20*C51+C35*C50)</f>
        <v>0.0015951113547462577</v>
      </c>
      <c r="D94">
        <f>D34+(14/0.017)*(D20*D51+D35*D50)</f>
        <v>0.004962067933483531</v>
      </c>
      <c r="E94">
        <f>E34+(14/0.017)*(E20*E51+E35*E50)</f>
        <v>0.007446511755660291</v>
      </c>
      <c r="F94">
        <f>F34+(14/0.017)*(F20*F51+F35*F50)</f>
        <v>-0.003372545285158384</v>
      </c>
    </row>
    <row r="95" spans="1:6" ht="12.75">
      <c r="A95" t="s">
        <v>93</v>
      </c>
      <c r="B95" s="52">
        <f>B35</f>
        <v>-0.006917052</v>
      </c>
      <c r="C95" s="52">
        <f>C35</f>
        <v>-0.002187854</v>
      </c>
      <c r="D95" s="52">
        <f>D35</f>
        <v>-0.005218149</v>
      </c>
      <c r="E95" s="52">
        <f>E35</f>
        <v>0.00330465</v>
      </c>
      <c r="F95" s="52">
        <f>F35</f>
        <v>0.002078738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9999.999999999996</v>
      </c>
    </row>
    <row r="103" spans="1:11" ht="12.75">
      <c r="A103" t="s">
        <v>66</v>
      </c>
      <c r="B103">
        <f>B63*10000/B62</f>
        <v>2.0998809643253598</v>
      </c>
      <c r="C103">
        <f>C63*10000/C62</f>
        <v>0.8771764967278103</v>
      </c>
      <c r="D103">
        <f>D63*10000/D62</f>
        <v>2.7877649038237764</v>
      </c>
      <c r="E103">
        <f>E63*10000/E62</f>
        <v>1.2679486161490925</v>
      </c>
      <c r="F103">
        <f>F63*10000/F62</f>
        <v>-3.721985648473889</v>
      </c>
      <c r="G103">
        <f>AVERAGE(C103:E103)</f>
        <v>1.64429667223356</v>
      </c>
      <c r="H103">
        <f>STDEV(C103:E103)</f>
        <v>1.0093638639367335</v>
      </c>
      <c r="I103">
        <f>(B103*B4+C103*C4+D103*D4+E103*E4+F103*F4)/SUM(B4:F4)</f>
        <v>0.9944140550990437</v>
      </c>
      <c r="K103">
        <f>(LN(H103)+LN(H123))/2-LN(K114*K115^3)</f>
        <v>-3.7603663338173594</v>
      </c>
    </row>
    <row r="104" spans="1:11" ht="12.75">
      <c r="A104" t="s">
        <v>67</v>
      </c>
      <c r="B104">
        <f>B64*10000/B62</f>
        <v>-0.6401521922934609</v>
      </c>
      <c r="C104">
        <f>C64*10000/C62</f>
        <v>-0.10244390564795348</v>
      </c>
      <c r="D104">
        <f>D64*10000/D62</f>
        <v>-0.27825175174836086</v>
      </c>
      <c r="E104">
        <f>E64*10000/E62</f>
        <v>0.8480663815114277</v>
      </c>
      <c r="F104">
        <f>F64*10000/F62</f>
        <v>-1.1598317702436287</v>
      </c>
      <c r="G104">
        <f>AVERAGE(C104:E104)</f>
        <v>0.15579024137170444</v>
      </c>
      <c r="H104">
        <f>STDEV(C104:E104)</f>
        <v>0.605938767816255</v>
      </c>
      <c r="I104">
        <f>(B104*B4+C104*C4+D104*D4+E104*E4+F104*F4)/SUM(B4:F4)</f>
        <v>-0.13509447047846393</v>
      </c>
      <c r="K104">
        <f>(LN(H104)+LN(H124))/2-LN(K114*K115^4)</f>
        <v>-3.276662415273105</v>
      </c>
    </row>
    <row r="105" spans="1:11" ht="12.75">
      <c r="A105" t="s">
        <v>68</v>
      </c>
      <c r="B105">
        <f>B65*10000/B62</f>
        <v>-0.9473502181893964</v>
      </c>
      <c r="C105">
        <f>C65*10000/C62</f>
        <v>-0.2519085317453856</v>
      </c>
      <c r="D105">
        <f>D65*10000/D62</f>
        <v>-1.1315619655585216</v>
      </c>
      <c r="E105">
        <f>E65*10000/E62</f>
        <v>-0.4466962169587818</v>
      </c>
      <c r="F105">
        <f>F65*10000/F62</f>
        <v>0.06994575869031723</v>
      </c>
      <c r="G105">
        <f>AVERAGE(C105:E105)</f>
        <v>-0.6100555714208963</v>
      </c>
      <c r="H105">
        <f>STDEV(C105:E105)</f>
        <v>0.4620197505762274</v>
      </c>
      <c r="I105">
        <f>(B105*B4+C105*C4+D105*D4+E105*E4+F105*F4)/SUM(B4:F4)</f>
        <v>-0.56822536007262</v>
      </c>
      <c r="K105">
        <f>(LN(H105)+LN(H125))/2-LN(K114*K115^5)</f>
        <v>-3.343398833664546</v>
      </c>
    </row>
    <row r="106" spans="1:11" ht="12.75">
      <c r="A106" t="s">
        <v>69</v>
      </c>
      <c r="B106">
        <f>B66*10000/B62</f>
        <v>2.4474517236435176</v>
      </c>
      <c r="C106">
        <f>C66*10000/C62</f>
        <v>1.8052683482658518</v>
      </c>
      <c r="D106">
        <f>D66*10000/D62</f>
        <v>1.4142231455314942</v>
      </c>
      <c r="E106">
        <f>E66*10000/E62</f>
        <v>0.9887425170951409</v>
      </c>
      <c r="F106">
        <f>F66*10000/F62</f>
        <v>13.786812339433503</v>
      </c>
      <c r="G106">
        <f>AVERAGE(C106:E106)</f>
        <v>1.4027446702974957</v>
      </c>
      <c r="H106">
        <f>STDEV(C106:E106)</f>
        <v>0.40838391837525684</v>
      </c>
      <c r="I106">
        <f>(B106*B4+C106*C4+D106*D4+E106*E4+F106*F4)/SUM(B4:F4)</f>
        <v>3.206330229813698</v>
      </c>
      <c r="K106">
        <f>(LN(H106)+LN(H126))/2-LN(K114*K115^6)</f>
        <v>-2.954187661932098</v>
      </c>
    </row>
    <row r="107" spans="1:11" ht="12.75">
      <c r="A107" t="s">
        <v>70</v>
      </c>
      <c r="B107">
        <f>B67*10000/B62</f>
        <v>-0.011086213520952511</v>
      </c>
      <c r="C107">
        <f>C67*10000/C62</f>
        <v>0.13168240273949042</v>
      </c>
      <c r="D107">
        <f>D67*10000/D62</f>
        <v>-0.137244155239388</v>
      </c>
      <c r="E107">
        <f>E67*10000/E62</f>
        <v>-0.21110467883389208</v>
      </c>
      <c r="F107">
        <f>F67*10000/F62</f>
        <v>-0.0010199800721674844</v>
      </c>
      <c r="G107">
        <f>AVERAGE(C107:E107)</f>
        <v>-0.07222214377792989</v>
      </c>
      <c r="H107">
        <f>STDEV(C107:E107)</f>
        <v>0.18040687986955953</v>
      </c>
      <c r="I107">
        <f>(B107*B4+C107*C4+D107*D4+E107*E4+F107*F4)/SUM(B4:F4)</f>
        <v>-0.05386174527243967</v>
      </c>
      <c r="K107">
        <f>(LN(H107)+LN(H127))/2-LN(K114*K115^7)</f>
        <v>-3.1082005319247643</v>
      </c>
    </row>
    <row r="108" spans="1:9" ht="12.75">
      <c r="A108" t="s">
        <v>71</v>
      </c>
      <c r="B108">
        <f>B68*10000/B62</f>
        <v>0.25049899405190046</v>
      </c>
      <c r="C108">
        <f>C68*10000/C62</f>
        <v>0.024152017233537194</v>
      </c>
      <c r="D108">
        <f>D68*10000/D62</f>
        <v>-0.03545105833974129</v>
      </c>
      <c r="E108">
        <f>E68*10000/E62</f>
        <v>0.2606121804669445</v>
      </c>
      <c r="F108">
        <f>F68*10000/F62</f>
        <v>-0.15139987599041357</v>
      </c>
      <c r="G108">
        <f>AVERAGE(C108:E108)</f>
        <v>0.08310437978691347</v>
      </c>
      <c r="H108">
        <f>STDEV(C108:E108)</f>
        <v>0.15658830138661287</v>
      </c>
      <c r="I108">
        <f>(B108*B4+C108*C4+D108*D4+E108*E4+F108*F4)/SUM(B4:F4)</f>
        <v>0.07608200101842734</v>
      </c>
    </row>
    <row r="109" spans="1:9" ht="12.75">
      <c r="A109" t="s">
        <v>72</v>
      </c>
      <c r="B109">
        <f>B69*10000/B62</f>
        <v>-0.08041257356072247</v>
      </c>
      <c r="C109">
        <f>C69*10000/C62</f>
        <v>-0.05865709761226538</v>
      </c>
      <c r="D109">
        <f>D69*10000/D62</f>
        <v>-0.11914760288843511</v>
      </c>
      <c r="E109">
        <f>E69*10000/E62</f>
        <v>-0.1515698937027382</v>
      </c>
      <c r="F109">
        <f>F69*10000/F62</f>
        <v>-0.0012085159735333532</v>
      </c>
      <c r="G109">
        <f>AVERAGE(C109:E109)</f>
        <v>-0.10979153140114624</v>
      </c>
      <c r="H109">
        <f>STDEV(C109:E109)</f>
        <v>0.047157703237052255</v>
      </c>
      <c r="I109">
        <f>(B109*B4+C109*C4+D109*D4+E109*E4+F109*F4)/SUM(B4:F4)</f>
        <v>-0.09104713560752012</v>
      </c>
    </row>
    <row r="110" spans="1:11" ht="12.75">
      <c r="A110" t="s">
        <v>73</v>
      </c>
      <c r="B110">
        <f>B70*10000/B62</f>
        <v>-0.3799702722634842</v>
      </c>
      <c r="C110">
        <f>C70*10000/C62</f>
        <v>-0.15363729023797115</v>
      </c>
      <c r="D110">
        <f>D70*10000/D62</f>
        <v>-0.13735146355129393</v>
      </c>
      <c r="E110">
        <f>E70*10000/E62</f>
        <v>-0.23042851247494764</v>
      </c>
      <c r="F110">
        <f>F70*10000/F62</f>
        <v>-0.32595937254507346</v>
      </c>
      <c r="G110">
        <f>AVERAGE(C110:E110)</f>
        <v>-0.17380575542140422</v>
      </c>
      <c r="H110">
        <f>STDEV(C110:E110)</f>
        <v>0.04970824378285325</v>
      </c>
      <c r="I110">
        <f>(B110*B4+C110*C4+D110*D4+E110*E4+F110*F4)/SUM(B4:F4)</f>
        <v>-0.2239869657218184</v>
      </c>
      <c r="K110">
        <f>EXP(AVERAGE(K103:K107))</f>
        <v>0.03730741586557426</v>
      </c>
    </row>
    <row r="111" spans="1:9" ht="12.75">
      <c r="A111" t="s">
        <v>74</v>
      </c>
      <c r="B111">
        <f>B71*10000/B62</f>
        <v>-0.0021235633900797816</v>
      </c>
      <c r="C111">
        <f>C71*10000/C62</f>
        <v>0.006690932737195041</v>
      </c>
      <c r="D111">
        <f>D71*10000/D62</f>
        <v>-0.015649190841225197</v>
      </c>
      <c r="E111">
        <f>E71*10000/E62</f>
        <v>0.004139438671063553</v>
      </c>
      <c r="F111">
        <f>F71*10000/F62</f>
        <v>-0.03545409100417349</v>
      </c>
      <c r="G111">
        <f>AVERAGE(C111:E111)</f>
        <v>-0.001606273144322201</v>
      </c>
      <c r="H111">
        <f>STDEV(C111:E111)</f>
        <v>0.012228253496467497</v>
      </c>
      <c r="I111">
        <f>(B111*B4+C111*C4+D111*D4+E111*E4+F111*F4)/SUM(B4:F4)</f>
        <v>-0.006196896450750114</v>
      </c>
    </row>
    <row r="112" spans="1:9" ht="12.75">
      <c r="A112" t="s">
        <v>75</v>
      </c>
      <c r="B112">
        <f>B72*10000/B62</f>
        <v>-0.043570018484539556</v>
      </c>
      <c r="C112">
        <f>C72*10000/C62</f>
        <v>-0.013975906914717309</v>
      </c>
      <c r="D112">
        <f>D72*10000/D62</f>
        <v>-0.012592173342519136</v>
      </c>
      <c r="E112">
        <f>E72*10000/E62</f>
        <v>-0.03193626267005567</v>
      </c>
      <c r="F112">
        <f>F72*10000/F62</f>
        <v>-0.030397674987580614</v>
      </c>
      <c r="G112">
        <f>AVERAGE(C112:E112)</f>
        <v>-0.019501447642430707</v>
      </c>
      <c r="H112">
        <f>STDEV(C112:E112)</f>
        <v>0.010791067983667916</v>
      </c>
      <c r="I112">
        <f>(B112*B4+C112*C4+D112*D4+E112*E4+F112*F4)/SUM(B4:F4)</f>
        <v>-0.02444371680669139</v>
      </c>
    </row>
    <row r="113" spans="1:9" ht="12.75">
      <c r="A113" t="s">
        <v>76</v>
      </c>
      <c r="B113">
        <f>B73*10000/B62</f>
        <v>0.00971329619550229</v>
      </c>
      <c r="C113">
        <f>C73*10000/C62</f>
        <v>0.013474967969669252</v>
      </c>
      <c r="D113">
        <f>D73*10000/D62</f>
        <v>0.03351144724970511</v>
      </c>
      <c r="E113">
        <f>E73*10000/E62</f>
        <v>0.030437956828704715</v>
      </c>
      <c r="F113">
        <f>F73*10000/F62</f>
        <v>-0.001858610300822744</v>
      </c>
      <c r="G113">
        <f>AVERAGE(C113:E113)</f>
        <v>0.02580812401602636</v>
      </c>
      <c r="H113">
        <f>STDEV(C113:E113)</f>
        <v>0.01079081273073727</v>
      </c>
      <c r="I113">
        <f>(B113*B4+C113*C4+D113*D4+E113*E4+F113*F4)/SUM(B4:F4)</f>
        <v>0.019784245932103168</v>
      </c>
    </row>
    <row r="114" spans="1:11" ht="12.75">
      <c r="A114" t="s">
        <v>77</v>
      </c>
      <c r="B114">
        <f>B74*10000/B62</f>
        <v>-0.20090897888560555</v>
      </c>
      <c r="C114">
        <f>C74*10000/C62</f>
        <v>-0.18262936075462544</v>
      </c>
      <c r="D114">
        <f>D74*10000/D62</f>
        <v>-0.1889872467960041</v>
      </c>
      <c r="E114">
        <f>E74*10000/E62</f>
        <v>-0.17692792619747585</v>
      </c>
      <c r="F114">
        <f>F74*10000/F62</f>
        <v>-0.14450810296536115</v>
      </c>
      <c r="G114">
        <f>AVERAGE(C114:E114)</f>
        <v>-0.18284817791603514</v>
      </c>
      <c r="H114">
        <f>STDEV(C114:E114)</f>
        <v>0.006032637403085848</v>
      </c>
      <c r="I114">
        <f>(B114*B4+C114*C4+D114*D4+E114*E4+F114*F4)/SUM(B4:F4)</f>
        <v>-0.18035102911082332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-0.0032580585192999206</v>
      </c>
      <c r="C115">
        <f>C75*10000/C62</f>
        <v>-0.0024188755740006495</v>
      </c>
      <c r="D115">
        <f>D75*10000/D62</f>
        <v>0.0044967350205331125</v>
      </c>
      <c r="E115">
        <f>E75*10000/E62</f>
        <v>0.004643713557297169</v>
      </c>
      <c r="F115">
        <f>F75*10000/F62</f>
        <v>-0.008894113856545567</v>
      </c>
      <c r="G115">
        <f>AVERAGE(C115:E115)</f>
        <v>0.0022405243346098774</v>
      </c>
      <c r="H115">
        <f>STDEV(C115:E115)</f>
        <v>0.004035827833770559</v>
      </c>
      <c r="I115">
        <f>(B115*B4+C115*C4+D115*D4+E115*E4+F115*F4)/SUM(B4:F4)</f>
        <v>-4.193825218556036E-05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223.63557903606505</v>
      </c>
      <c r="C122">
        <f>C82*10000/C62</f>
        <v>109.14559175761185</v>
      </c>
      <c r="D122">
        <f>D82*10000/D62</f>
        <v>-26.57520711073068</v>
      </c>
      <c r="E122">
        <f>E82*10000/E62</f>
        <v>-113.80832999284422</v>
      </c>
      <c r="F122">
        <f>F82*10000/F62</f>
        <v>-186.90103431991665</v>
      </c>
      <c r="G122">
        <f>AVERAGE(C122:E122)</f>
        <v>-10.412648448654352</v>
      </c>
      <c r="H122">
        <f>STDEV(C122:E122)</f>
        <v>112.35227649164887</v>
      </c>
      <c r="I122">
        <f>(B122*B4+C122*C4+D122*D4+E122*E4+F122*F4)/SUM(B4:F4)</f>
        <v>-0.03405872761967738</v>
      </c>
    </row>
    <row r="123" spans="1:9" ht="12.75">
      <c r="A123" t="s">
        <v>81</v>
      </c>
      <c r="B123">
        <f>B83*10000/B62</f>
        <v>-2.263034072934719</v>
      </c>
      <c r="C123">
        <f>C83*10000/C62</f>
        <v>1.5938705951641816</v>
      </c>
      <c r="D123">
        <f>D83*10000/D62</f>
        <v>-0.6659352249318911</v>
      </c>
      <c r="E123">
        <f>E83*10000/E62</f>
        <v>-0.4816575885423443</v>
      </c>
      <c r="F123">
        <f>F83*10000/F62</f>
        <v>6.702143580947242</v>
      </c>
      <c r="G123">
        <f>AVERAGE(C123:E123)</f>
        <v>0.14875926056331543</v>
      </c>
      <c r="H123">
        <f>STDEV(C123:E123)</f>
        <v>1.2548902895720613</v>
      </c>
      <c r="I123">
        <f>(B123*B4+C123*C4+D123*D4+E123*E4+F123*F4)/SUM(B4:F4)</f>
        <v>0.6734721680775266</v>
      </c>
    </row>
    <row r="124" spans="1:9" ht="12.75">
      <c r="A124" t="s">
        <v>82</v>
      </c>
      <c r="B124">
        <f>B84*10000/B62</f>
        <v>-2.955524374371623</v>
      </c>
      <c r="C124">
        <f>C84*10000/C62</f>
        <v>-4.796778625906953</v>
      </c>
      <c r="D124">
        <f>D84*10000/D62</f>
        <v>-2.7699272742696563</v>
      </c>
      <c r="E124">
        <f>E84*10000/E62</f>
        <v>-1.4503854266955583</v>
      </c>
      <c r="F124">
        <f>F84*10000/F62</f>
        <v>-0.9397412941873853</v>
      </c>
      <c r="G124">
        <f>AVERAGE(C124:E124)</f>
        <v>-3.005697108957389</v>
      </c>
      <c r="H124">
        <f>STDEV(C124:E124)</f>
        <v>1.68560891731848</v>
      </c>
      <c r="I124">
        <f>(B124*B4+C124*C4+D124*D4+E124*E4+F124*F4)/SUM(B4:F4)</f>
        <v>-2.7228052255802164</v>
      </c>
    </row>
    <row r="125" spans="1:9" ht="12.75">
      <c r="A125" t="s">
        <v>83</v>
      </c>
      <c r="B125">
        <f>B85*10000/B62</f>
        <v>-0.618505813179775</v>
      </c>
      <c r="C125">
        <f>C85*10000/C62</f>
        <v>0.616475274418181</v>
      </c>
      <c r="D125">
        <f>D85*10000/D62</f>
        <v>-0.29362845396901066</v>
      </c>
      <c r="E125">
        <f>E85*10000/E62</f>
        <v>-0.49677498720480817</v>
      </c>
      <c r="F125">
        <f>F85*10000/F62</f>
        <v>-0.8876193198082628</v>
      </c>
      <c r="G125">
        <f>AVERAGE(C125:E125)</f>
        <v>-0.05797605558521263</v>
      </c>
      <c r="H125">
        <f>STDEV(C125:E125)</f>
        <v>0.5928579727885428</v>
      </c>
      <c r="I125">
        <f>(B125*B4+C125*C4+D125*D4+E125*E4+F125*F4)/SUM(B4:F4)</f>
        <v>-0.24990451821441234</v>
      </c>
    </row>
    <row r="126" spans="1:9" ht="12.75">
      <c r="A126" t="s">
        <v>84</v>
      </c>
      <c r="B126">
        <f>B86*10000/B62</f>
        <v>1.8083930364952805</v>
      </c>
      <c r="C126">
        <f>C86*10000/C62</f>
        <v>1.6732061825499902</v>
      </c>
      <c r="D126">
        <f>D86*10000/D62</f>
        <v>1.2912228566717059</v>
      </c>
      <c r="E126">
        <f>E86*10000/E62</f>
        <v>0.7808543211043711</v>
      </c>
      <c r="F126">
        <f>F86*10000/F62</f>
        <v>1.851828410619645</v>
      </c>
      <c r="G126">
        <f>AVERAGE(C126:E126)</f>
        <v>1.2484277867753557</v>
      </c>
      <c r="H126">
        <f>STDEV(C126:E126)</f>
        <v>0.4477125469114535</v>
      </c>
      <c r="I126">
        <f>(B126*B4+C126*C4+D126*D4+E126*E4+F126*F4)/SUM(B4:F4)</f>
        <v>1.4100913452599306</v>
      </c>
    </row>
    <row r="127" spans="1:9" ht="12.75">
      <c r="A127" t="s">
        <v>85</v>
      </c>
      <c r="B127">
        <f>B87*10000/B62</f>
        <v>-0.052125714102389566</v>
      </c>
      <c r="C127">
        <f>C87*10000/C62</f>
        <v>0.09763415037053849</v>
      </c>
      <c r="D127">
        <f>D87*10000/D62</f>
        <v>0.3528710204433929</v>
      </c>
      <c r="E127">
        <f>E87*10000/E62</f>
        <v>-0.10254436944648558</v>
      </c>
      <c r="F127">
        <f>F87*10000/F62</f>
        <v>0.04525216724303878</v>
      </c>
      <c r="G127">
        <f>AVERAGE(C127:E127)</f>
        <v>0.1159869337891486</v>
      </c>
      <c r="H127">
        <f>STDEV(C127:E127)</f>
        <v>0.228261720031076</v>
      </c>
      <c r="I127">
        <f>(B127*B4+C127*C4+D127*D4+E127*E4+F127*F4)/SUM(B4:F4)</f>
        <v>0.08218323050325471</v>
      </c>
    </row>
    <row r="128" spans="1:9" ht="12.75">
      <c r="A128" t="s">
        <v>86</v>
      </c>
      <c r="B128">
        <f>B88*10000/B62</f>
        <v>-0.21212009512704186</v>
      </c>
      <c r="C128">
        <f>C88*10000/C62</f>
        <v>-0.008587487604814375</v>
      </c>
      <c r="D128">
        <f>D88*10000/D62</f>
        <v>0.04733328563149303</v>
      </c>
      <c r="E128">
        <f>E88*10000/E62</f>
        <v>0.15571804989238913</v>
      </c>
      <c r="F128">
        <f>F88*10000/F62</f>
        <v>-0.3772531604709878</v>
      </c>
      <c r="G128">
        <f>AVERAGE(C128:E128)</f>
        <v>0.06482128263968927</v>
      </c>
      <c r="H128">
        <f>STDEV(C128:E128)</f>
        <v>0.08353711715507213</v>
      </c>
      <c r="I128">
        <f>(B128*B4+C128*C4+D128*D4+E128*E4+F128*F4)/SUM(B4:F4)</f>
        <v>-0.03429703000062699</v>
      </c>
    </row>
    <row r="129" spans="1:9" ht="12.75">
      <c r="A129" t="s">
        <v>87</v>
      </c>
      <c r="B129">
        <f>B89*10000/B62</f>
        <v>-0.04584609211618288</v>
      </c>
      <c r="C129">
        <f>C89*10000/C62</f>
        <v>0.027752113726465754</v>
      </c>
      <c r="D129">
        <f>D89*10000/D62</f>
        <v>-0.02200119052681175</v>
      </c>
      <c r="E129">
        <f>E89*10000/E62</f>
        <v>0.009644837887510038</v>
      </c>
      <c r="F129">
        <f>F89*10000/F62</f>
        <v>-0.1299670529792025</v>
      </c>
      <c r="G129">
        <f>AVERAGE(C129:E129)</f>
        <v>0.005131920362388014</v>
      </c>
      <c r="H129">
        <f>STDEV(C129:E129)</f>
        <v>0.025181791824078276</v>
      </c>
      <c r="I129">
        <f>(B129*B4+C129*C4+D129*D4+E129*E4+F129*F4)/SUM(B4:F4)</f>
        <v>-0.020280634214295233</v>
      </c>
    </row>
    <row r="130" spans="1:9" ht="12.75">
      <c r="A130" t="s">
        <v>88</v>
      </c>
      <c r="B130">
        <f>B90*10000/B62</f>
        <v>0.11724705321829657</v>
      </c>
      <c r="C130">
        <f>C90*10000/C62</f>
        <v>0.25581533066019013</v>
      </c>
      <c r="D130">
        <f>D90*10000/D62</f>
        <v>0.13538431149154956</v>
      </c>
      <c r="E130">
        <f>E90*10000/E62</f>
        <v>0.052154661876177906</v>
      </c>
      <c r="F130">
        <f>F90*10000/F62</f>
        <v>0.3965768331372234</v>
      </c>
      <c r="G130">
        <f>AVERAGE(C130:E130)</f>
        <v>0.14778476800930587</v>
      </c>
      <c r="H130">
        <f>STDEV(C130:E130)</f>
        <v>0.102395046236497</v>
      </c>
      <c r="I130">
        <f>(B130*B4+C130*C4+D130*D4+E130*E4+F130*F4)/SUM(B4:F4)</f>
        <v>0.1765499076183704</v>
      </c>
    </row>
    <row r="131" spans="1:9" ht="12.75">
      <c r="A131" t="s">
        <v>89</v>
      </c>
      <c r="B131">
        <f>B91*10000/B62</f>
        <v>-0.02565032013942006</v>
      </c>
      <c r="C131">
        <f>C91*10000/C62</f>
        <v>-0.00027052456808659053</v>
      </c>
      <c r="D131">
        <f>D91*10000/D62</f>
        <v>0.01874191739261077</v>
      </c>
      <c r="E131">
        <f>E91*10000/E62</f>
        <v>-0.007447958903634416</v>
      </c>
      <c r="F131">
        <f>F91*10000/F62</f>
        <v>-0.03830259595102081</v>
      </c>
      <c r="G131">
        <f>AVERAGE(C131:E131)</f>
        <v>0.003674477973629922</v>
      </c>
      <c r="H131">
        <f>STDEV(C131:E131)</f>
        <v>0.01353328078825562</v>
      </c>
      <c r="I131">
        <f>(B131*B4+C131*C4+D131*D4+E131*E4+F131*F4)/SUM(B4:F4)</f>
        <v>-0.006176153914287667</v>
      </c>
    </row>
    <row r="132" spans="1:9" ht="12.75">
      <c r="A132" t="s">
        <v>90</v>
      </c>
      <c r="B132">
        <f>B92*10000/B62</f>
        <v>0.009040149411027761</v>
      </c>
      <c r="C132">
        <f>C92*10000/C62</f>
        <v>0.06525759577436725</v>
      </c>
      <c r="D132">
        <f>D92*10000/D62</f>
        <v>0.052554678386745886</v>
      </c>
      <c r="E132">
        <f>E92*10000/E62</f>
        <v>0.07079753683855532</v>
      </c>
      <c r="F132">
        <f>F92*10000/F62</f>
        <v>-0.035783226341616</v>
      </c>
      <c r="G132">
        <f>AVERAGE(C132:E132)</f>
        <v>0.06286993699988948</v>
      </c>
      <c r="H132">
        <f>STDEV(C132:E132)</f>
        <v>0.009352868914974397</v>
      </c>
      <c r="I132">
        <f>(B132*B4+C132*C4+D132*D4+E132*E4+F132*F4)/SUM(B4:F4)</f>
        <v>0.041906277791699066</v>
      </c>
    </row>
    <row r="133" spans="1:9" ht="12.75">
      <c r="A133" t="s">
        <v>91</v>
      </c>
      <c r="B133">
        <f>B93*10000/B62</f>
        <v>0.09820162785493465</v>
      </c>
      <c r="C133">
        <f>C93*10000/C62</f>
        <v>0.08653023853753225</v>
      </c>
      <c r="D133">
        <f>D93*10000/D62</f>
        <v>0.09991320062419368</v>
      </c>
      <c r="E133">
        <f>E93*10000/E62</f>
        <v>0.07897511013703351</v>
      </c>
      <c r="F133">
        <f>F93*10000/F62</f>
        <v>0.04503883332154308</v>
      </c>
      <c r="G133">
        <f>AVERAGE(C133:E133)</f>
        <v>0.08847284976625314</v>
      </c>
      <c r="H133">
        <f>STDEV(C133:E133)</f>
        <v>0.01060335852933366</v>
      </c>
      <c r="I133">
        <f>(B133*B4+C133*C4+D133*D4+E133*E4+F133*F4)/SUM(B4:F4)</f>
        <v>0.08408843824496076</v>
      </c>
    </row>
    <row r="134" spans="1:9" ht="12.75">
      <c r="A134" t="s">
        <v>92</v>
      </c>
      <c r="B134">
        <f>B94*10000/B62</f>
        <v>-0.029270987633377345</v>
      </c>
      <c r="C134">
        <f>C94*10000/C62</f>
        <v>0.0015951084360558638</v>
      </c>
      <c r="D134">
        <f>D94*10000/D62</f>
        <v>0.0049620800944776165</v>
      </c>
      <c r="E134">
        <f>E94*10000/E62</f>
        <v>0.0074465062350553305</v>
      </c>
      <c r="F134">
        <f>F94*10000/F62</f>
        <v>-0.0033726100732323788</v>
      </c>
      <c r="G134">
        <f>AVERAGE(C134:E134)</f>
        <v>0.0046678982551962706</v>
      </c>
      <c r="H134">
        <f>STDEV(C134:E134)</f>
        <v>0.0029367705505292997</v>
      </c>
      <c r="I134">
        <f>(B134*B4+C134*C4+D134*D4+E134*E4+F134*F4)/SUM(B4:F4)</f>
        <v>-0.0013240342207579763</v>
      </c>
    </row>
    <row r="135" spans="1:9" ht="12.75">
      <c r="A135" t="s">
        <v>93</v>
      </c>
      <c r="B135">
        <f>B95*10000/B62</f>
        <v>-0.0069169894112867895</v>
      </c>
      <c r="C135">
        <f>C95*10000/C62</f>
        <v>-0.002187849996725599</v>
      </c>
      <c r="D135">
        <f>D95*10000/D62</f>
        <v>-0.005218161788595396</v>
      </c>
      <c r="E135">
        <f>E95*10000/E62</f>
        <v>0.003304647550038491</v>
      </c>
      <c r="F135">
        <f>F95*10000/F62</f>
        <v>0.002078777933468634</v>
      </c>
      <c r="G135">
        <f>AVERAGE(C135:E135)</f>
        <v>-0.001367121411760835</v>
      </c>
      <c r="H135">
        <f>STDEV(C135:E135)</f>
        <v>0.004320273870174198</v>
      </c>
      <c r="I135">
        <f>(B135*B4+C135*C4+D135*D4+E135*E4+F135*F4)/SUM(B4:F4)</f>
        <v>-0.0017118246655196427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2004-07-01T10:11:55Z</cp:lastPrinted>
  <dcterms:created xsi:type="dcterms:W3CDTF">2004-07-01T10:11:55Z</dcterms:created>
  <dcterms:modified xsi:type="dcterms:W3CDTF">2004-07-01T10:13:56Z</dcterms:modified>
  <cp:category/>
  <cp:version/>
  <cp:contentType/>
  <cp:contentStatus/>
</cp:coreProperties>
</file>