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<sst xmlns="http://schemas.openxmlformats.org/spreadsheetml/2006/main" count="202" uniqueCount="97">
  <si>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Fri 02/07/2004       11:33:19</t>
  </si>
  <si>
    <t>LISSNER</t>
  </si>
  <si>
    <t>HCMQAP273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</si>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</sst>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8474653"/>
        <c:axId val="56509830"/>
      </c:lineChart>
      <c:catAx>
        <c:axId val="584746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6509830"/>
        <c:crosses val="autoZero"/>
        <c:auto val="1"/>
        <c:lblOffset val="100"/>
        <c:noMultiLvlLbl val="0"/>
      </c:catAx>
      <c:valAx>
        <c:axId val="56509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5847465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-0.002259</v>
      </c>
      <c r="C4" s="13">
        <v>-0.003755</v>
      </c>
      <c r="D4" s="13">
        <v>-0.003754</v>
      </c>
      <c r="E4" s="13">
        <v>-0.003754</v>
      </c>
      <c r="F4" s="24">
        <v>-0.002086</v>
      </c>
      <c r="G4" s="34">
        <v>-0.011704</v>
      </c>
    </row>
    <row r="5" spans="1:7" ht="12.75" thickBot="1">
      <c r="A5" s="44" t="s">
        <v>13</v>
      </c>
      <c r="B5" s="45">
        <v>7.129954</v>
      </c>
      <c r="C5" s="46">
        <v>3.741904</v>
      </c>
      <c r="D5" s="46">
        <v>-0.836262</v>
      </c>
      <c r="E5" s="46">
        <v>-3.728689</v>
      </c>
      <c r="F5" s="47">
        <v>-6.235764</v>
      </c>
      <c r="G5" s="48">
        <v>6.5412</v>
      </c>
    </row>
    <row r="6" spans="1:7" ht="12.75" thickTop="1">
      <c r="A6" s="6" t="s">
        <v>14</v>
      </c>
      <c r="B6" s="39">
        <v>29.52529</v>
      </c>
      <c r="C6" s="40">
        <v>-17.18481</v>
      </c>
      <c r="D6" s="40">
        <v>7.04902</v>
      </c>
      <c r="E6" s="40">
        <v>21.86302</v>
      </c>
      <c r="F6" s="41">
        <v>-53.07668</v>
      </c>
      <c r="G6" s="42">
        <v>0.0009498489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1.872947</v>
      </c>
      <c r="C8" s="14">
        <v>1.209496</v>
      </c>
      <c r="D8" s="14">
        <v>2.063461</v>
      </c>
      <c r="E8" s="14">
        <v>1.017672</v>
      </c>
      <c r="F8" s="25">
        <v>-2.526061</v>
      </c>
      <c r="G8" s="35">
        <v>0.9656344</v>
      </c>
    </row>
    <row r="9" spans="1:7" ht="12">
      <c r="A9" s="20" t="s">
        <v>17</v>
      </c>
      <c r="B9" s="29">
        <v>0.1966601</v>
      </c>
      <c r="C9" s="14">
        <v>-0.004684532</v>
      </c>
      <c r="D9" s="14">
        <v>-0.05154944</v>
      </c>
      <c r="E9" s="14">
        <v>-0.2892484</v>
      </c>
      <c r="F9" s="25">
        <v>-2.817106</v>
      </c>
      <c r="G9" s="35">
        <v>-0.4310695</v>
      </c>
    </row>
    <row r="10" spans="1:7" ht="12">
      <c r="A10" s="20" t="s">
        <v>18</v>
      </c>
      <c r="B10" s="29">
        <v>0.9762714</v>
      </c>
      <c r="C10" s="14">
        <v>-0.8769401</v>
      </c>
      <c r="D10" s="14">
        <v>-0.6965939</v>
      </c>
      <c r="E10" s="14">
        <v>-0.439167</v>
      </c>
      <c r="F10" s="25">
        <v>-0.09369507</v>
      </c>
      <c r="G10" s="35">
        <v>-0.355374</v>
      </c>
    </row>
    <row r="11" spans="1:7" ht="12">
      <c r="A11" s="21" t="s">
        <v>19</v>
      </c>
      <c r="B11" s="31">
        <v>2.658467</v>
      </c>
      <c r="C11" s="16">
        <v>3.251776</v>
      </c>
      <c r="D11" s="16">
        <v>2.625264</v>
      </c>
      <c r="E11" s="16">
        <v>2.4366</v>
      </c>
      <c r="F11" s="27">
        <v>13.51162</v>
      </c>
      <c r="G11" s="37">
        <v>4.190108</v>
      </c>
    </row>
    <row r="12" spans="1:7" ht="12">
      <c r="A12" s="20" t="s">
        <v>20</v>
      </c>
      <c r="B12" s="29">
        <v>-0.02299602</v>
      </c>
      <c r="C12" s="14">
        <v>-0.08504484</v>
      </c>
      <c r="D12" s="14">
        <v>0.1937843</v>
      </c>
      <c r="E12" s="14">
        <v>0.0531805</v>
      </c>
      <c r="F12" s="25">
        <v>-0.1880038</v>
      </c>
      <c r="G12" s="35">
        <v>0.01049179</v>
      </c>
    </row>
    <row r="13" spans="1:7" ht="12">
      <c r="A13" s="20" t="s">
        <v>21</v>
      </c>
      <c r="B13" s="29">
        <v>0.2215069</v>
      </c>
      <c r="C13" s="14">
        <v>0.1362868</v>
      </c>
      <c r="D13" s="14">
        <v>0.03886955</v>
      </c>
      <c r="E13" s="14">
        <v>-0.1215665</v>
      </c>
      <c r="F13" s="25">
        <v>-0.3892999</v>
      </c>
      <c r="G13" s="35">
        <v>-0.007062574</v>
      </c>
    </row>
    <row r="14" spans="1:7" ht="12">
      <c r="A14" s="20" t="s">
        <v>22</v>
      </c>
      <c r="B14" s="29">
        <v>0.1171584</v>
      </c>
      <c r="C14" s="14">
        <v>-0.1499238</v>
      </c>
      <c r="D14" s="14">
        <v>-0.003329359</v>
      </c>
      <c r="E14" s="14">
        <v>-0.06381205</v>
      </c>
      <c r="F14" s="25">
        <v>0.08871492</v>
      </c>
      <c r="G14" s="35">
        <v>-0.02340591</v>
      </c>
    </row>
    <row r="15" spans="1:7" ht="12">
      <c r="A15" s="21" t="s">
        <v>23</v>
      </c>
      <c r="B15" s="31">
        <v>-0.3404123</v>
      </c>
      <c r="C15" s="16">
        <v>-0.08980333</v>
      </c>
      <c r="D15" s="16">
        <v>-0.1249032</v>
      </c>
      <c r="E15" s="16">
        <v>-0.09713179</v>
      </c>
      <c r="F15" s="27">
        <v>-0.3887688</v>
      </c>
      <c r="G15" s="37">
        <v>-0.1762296</v>
      </c>
    </row>
    <row r="16" spans="1:7" ht="12">
      <c r="A16" s="20" t="s">
        <v>24</v>
      </c>
      <c r="B16" s="29">
        <v>-0.03264844</v>
      </c>
      <c r="C16" s="14">
        <v>-0.01765395</v>
      </c>
      <c r="D16" s="14">
        <v>-0.01604356</v>
      </c>
      <c r="E16" s="14">
        <v>-0.006046362</v>
      </c>
      <c r="F16" s="25">
        <v>-0.05917303</v>
      </c>
      <c r="G16" s="35">
        <v>-0.02219351</v>
      </c>
    </row>
    <row r="17" spans="1:7" ht="12">
      <c r="A17" s="20" t="s">
        <v>25</v>
      </c>
      <c r="B17" s="29">
        <v>-0.03463154</v>
      </c>
      <c r="C17" s="14">
        <v>-0.03816815</v>
      </c>
      <c r="D17" s="14">
        <v>-0.0192471</v>
      </c>
      <c r="E17" s="14">
        <v>-0.01645167</v>
      </c>
      <c r="F17" s="25">
        <v>-0.03054975</v>
      </c>
      <c r="G17" s="35">
        <v>-0.02686388</v>
      </c>
    </row>
    <row r="18" spans="1:7" ht="12">
      <c r="A18" s="20" t="s">
        <v>26</v>
      </c>
      <c r="B18" s="29">
        <v>0.003678691</v>
      </c>
      <c r="C18" s="14">
        <v>0.03618977</v>
      </c>
      <c r="D18" s="14">
        <v>0.02464068</v>
      </c>
      <c r="E18" s="14">
        <v>0.01871203</v>
      </c>
      <c r="F18" s="25">
        <v>0.01774537</v>
      </c>
      <c r="G18" s="35">
        <v>0.02203868</v>
      </c>
    </row>
    <row r="19" spans="1:7" ht="12">
      <c r="A19" s="21" t="s">
        <v>27</v>
      </c>
      <c r="B19" s="31">
        <v>-0.2169838</v>
      </c>
      <c r="C19" s="16">
        <v>-0.2112517</v>
      </c>
      <c r="D19" s="16">
        <v>-0.207259</v>
      </c>
      <c r="E19" s="16">
        <v>-0.2018453</v>
      </c>
      <c r="F19" s="27">
        <v>-0.1596307</v>
      </c>
      <c r="G19" s="37">
        <v>-0.2019607</v>
      </c>
    </row>
    <row r="20" spans="1:7" ht="12.75" thickBot="1">
      <c r="A20" s="44" t="s">
        <v>28</v>
      </c>
      <c r="B20" s="45">
        <v>0.001774202</v>
      </c>
      <c r="C20" s="46">
        <v>0.001479743</v>
      </c>
      <c r="D20" s="46">
        <v>-0.004204188</v>
      </c>
      <c r="E20" s="46">
        <v>-0.001440019</v>
      </c>
      <c r="F20" s="47">
        <v>-0.008878274</v>
      </c>
      <c r="G20" s="48">
        <v>-0.001931244</v>
      </c>
    </row>
    <row r="21" spans="1:7" ht="12.75" thickTop="1">
      <c r="A21" s="6" t="s">
        <v>29</v>
      </c>
      <c r="B21" s="39">
        <v>-121.6359</v>
      </c>
      <c r="C21" s="40">
        <v>20.95839</v>
      </c>
      <c r="D21" s="40">
        <v>111.5441</v>
      </c>
      <c r="E21" s="40">
        <v>7.628026</v>
      </c>
      <c r="F21" s="41">
        <v>-120.457</v>
      </c>
      <c r="G21" s="43">
        <v>0.005623604</v>
      </c>
    </row>
    <row r="22" spans="1:7" ht="12">
      <c r="A22" s="20" t="s">
        <v>30</v>
      </c>
      <c r="B22" s="29">
        <v>142.6088</v>
      </c>
      <c r="C22" s="14">
        <v>74.83948</v>
      </c>
      <c r="D22" s="14">
        <v>-16.72526</v>
      </c>
      <c r="E22" s="14">
        <v>-74.57516</v>
      </c>
      <c r="F22" s="25">
        <v>-124.7217</v>
      </c>
      <c r="G22" s="36">
        <v>0</v>
      </c>
    </row>
    <row r="23" spans="1:7" ht="12">
      <c r="A23" s="20" t="s">
        <v>31</v>
      </c>
      <c r="B23" s="29">
        <v>0.9345407</v>
      </c>
      <c r="C23" s="14">
        <v>-2.04049</v>
      </c>
      <c r="D23" s="14">
        <v>-2.176353</v>
      </c>
      <c r="E23" s="14">
        <v>-0.2292255</v>
      </c>
      <c r="F23" s="25">
        <v>8.667416</v>
      </c>
      <c r="G23" s="35">
        <v>0.2239228</v>
      </c>
    </row>
    <row r="24" spans="1:7" ht="12">
      <c r="A24" s="20" t="s">
        <v>32</v>
      </c>
      <c r="B24" s="29">
        <v>2.362113</v>
      </c>
      <c r="C24" s="14">
        <v>0.6901058</v>
      </c>
      <c r="D24" s="14">
        <v>-1.952177</v>
      </c>
      <c r="E24" s="14">
        <v>-2.230743</v>
      </c>
      <c r="F24" s="25">
        <v>-0.4619239</v>
      </c>
      <c r="G24" s="35">
        <v>-0.559918</v>
      </c>
    </row>
    <row r="25" spans="1:7" ht="12">
      <c r="A25" s="20" t="s">
        <v>33</v>
      </c>
      <c r="B25" s="29">
        <v>-0.3236085</v>
      </c>
      <c r="C25" s="14">
        <v>-0.6059351</v>
      </c>
      <c r="D25" s="14">
        <v>-0.7039986</v>
      </c>
      <c r="E25" s="14">
        <v>0.02484689</v>
      </c>
      <c r="F25" s="25">
        <v>-1.828655</v>
      </c>
      <c r="G25" s="35">
        <v>-0.6003263</v>
      </c>
    </row>
    <row r="26" spans="1:7" ht="12">
      <c r="A26" s="21" t="s">
        <v>34</v>
      </c>
      <c r="B26" s="31">
        <v>1.150235</v>
      </c>
      <c r="C26" s="16">
        <v>0.9368252</v>
      </c>
      <c r="D26" s="16">
        <v>0.9122421</v>
      </c>
      <c r="E26" s="16">
        <v>0.1749222</v>
      </c>
      <c r="F26" s="27">
        <v>2.403131</v>
      </c>
      <c r="G26" s="37">
        <v>0.9744568</v>
      </c>
    </row>
    <row r="27" spans="1:7" ht="12">
      <c r="A27" s="20" t="s">
        <v>35</v>
      </c>
      <c r="B27" s="29">
        <v>0.05185664</v>
      </c>
      <c r="C27" s="14">
        <v>-0.346867</v>
      </c>
      <c r="D27" s="14">
        <v>-0.4021847</v>
      </c>
      <c r="E27" s="14">
        <v>-0.2561047</v>
      </c>
      <c r="F27" s="25">
        <v>0.3431555</v>
      </c>
      <c r="G27" s="35">
        <v>-0.1884273</v>
      </c>
    </row>
    <row r="28" spans="1:7" ht="12">
      <c r="A28" s="20" t="s">
        <v>36</v>
      </c>
      <c r="B28" s="29">
        <v>0.1628736</v>
      </c>
      <c r="C28" s="14">
        <v>-0.01289906</v>
      </c>
      <c r="D28" s="14">
        <v>-0.193653</v>
      </c>
      <c r="E28" s="14">
        <v>-0.2401652</v>
      </c>
      <c r="F28" s="25">
        <v>-0.4246336</v>
      </c>
      <c r="G28" s="35">
        <v>-0.1406159</v>
      </c>
    </row>
    <row r="29" spans="1:7" ht="12">
      <c r="A29" s="20" t="s">
        <v>37</v>
      </c>
      <c r="B29" s="29">
        <v>-0.07266845</v>
      </c>
      <c r="C29" s="14">
        <v>-0.1491314</v>
      </c>
      <c r="D29" s="14">
        <v>-0.1214318</v>
      </c>
      <c r="E29" s="14">
        <v>-0.03887584</v>
      </c>
      <c r="F29" s="25">
        <v>-0.02880573</v>
      </c>
      <c r="G29" s="35">
        <v>-0.08880385</v>
      </c>
    </row>
    <row r="30" spans="1:7" ht="12">
      <c r="A30" s="21" t="s">
        <v>38</v>
      </c>
      <c r="B30" s="31">
        <v>0.1292249</v>
      </c>
      <c r="C30" s="16">
        <v>0.2403888</v>
      </c>
      <c r="D30" s="16">
        <v>0.1002735</v>
      </c>
      <c r="E30" s="16">
        <v>0.06704133</v>
      </c>
      <c r="F30" s="27">
        <v>0.3350922</v>
      </c>
      <c r="G30" s="37">
        <v>0.1615587</v>
      </c>
    </row>
    <row r="31" spans="1:7" ht="12">
      <c r="A31" s="20" t="s">
        <v>39</v>
      </c>
      <c r="B31" s="29">
        <v>-0.03349002</v>
      </c>
      <c r="C31" s="14">
        <v>-0.05626725</v>
      </c>
      <c r="D31" s="14">
        <v>-0.03709174</v>
      </c>
      <c r="E31" s="14">
        <v>-0.05820604</v>
      </c>
      <c r="F31" s="25">
        <v>-0.03682674</v>
      </c>
      <c r="G31" s="35">
        <v>-0.04622639</v>
      </c>
    </row>
    <row r="32" spans="1:7" ht="12">
      <c r="A32" s="20" t="s">
        <v>40</v>
      </c>
      <c r="B32" s="29">
        <v>0.01019617</v>
      </c>
      <c r="C32" s="14">
        <v>-0.0002199917</v>
      </c>
      <c r="D32" s="14">
        <v>-0.01166683</v>
      </c>
      <c r="E32" s="14">
        <v>-0.008892143</v>
      </c>
      <c r="F32" s="25">
        <v>-0.04610581</v>
      </c>
      <c r="G32" s="35">
        <v>-0.009682735</v>
      </c>
    </row>
    <row r="33" spans="1:7" ht="12">
      <c r="A33" s="20" t="s">
        <v>41</v>
      </c>
      <c r="B33" s="29">
        <v>0.1207416</v>
      </c>
      <c r="C33" s="14">
        <v>0.07518626</v>
      </c>
      <c r="D33" s="14">
        <v>0.04261735</v>
      </c>
      <c r="E33" s="14">
        <v>0.06806685</v>
      </c>
      <c r="F33" s="25">
        <v>0.0832277</v>
      </c>
      <c r="G33" s="35">
        <v>0.07330781</v>
      </c>
    </row>
    <row r="34" spans="1:7" ht="12">
      <c r="A34" s="21" t="s">
        <v>42</v>
      </c>
      <c r="B34" s="31">
        <v>-0.02265802</v>
      </c>
      <c r="C34" s="16">
        <v>-0.001150412</v>
      </c>
      <c r="D34" s="16">
        <v>0.007518526</v>
      </c>
      <c r="E34" s="16">
        <v>0.01538676</v>
      </c>
      <c r="F34" s="27">
        <v>-0.01120061</v>
      </c>
      <c r="G34" s="37">
        <v>0.0004591854</v>
      </c>
    </row>
    <row r="35" spans="1:7" ht="12.75" thickBot="1">
      <c r="A35" s="22" t="s">
        <v>43</v>
      </c>
      <c r="B35" s="32">
        <v>-0.006396982</v>
      </c>
      <c r="C35" s="17">
        <v>-0.004720204</v>
      </c>
      <c r="D35" s="17">
        <v>-0.003048556</v>
      </c>
      <c r="E35" s="17">
        <v>-0.00453264</v>
      </c>
      <c r="F35" s="28">
        <v>-0.000359654</v>
      </c>
      <c r="G35" s="38">
        <v>-0.003932989</v>
      </c>
    </row>
    <row r="36" spans="1:7" ht="12">
      <c r="A36" s="4" t="s">
        <v>44</v>
      </c>
      <c r="B36" s="3">
        <v>24.10889</v>
      </c>
      <c r="C36" s="3">
        <v>24.11804</v>
      </c>
      <c r="D36" s="3">
        <v>24.14246</v>
      </c>
      <c r="E36" s="3">
        <v>24.15161</v>
      </c>
      <c r="F36" s="3">
        <v>24.17297</v>
      </c>
      <c r="G36" s="3"/>
    </row>
    <row r="37" spans="1:6" ht="12">
      <c r="A37" s="4" t="s">
        <v>45</v>
      </c>
      <c r="B37" s="2">
        <v>-0.3570557</v>
      </c>
      <c r="C37" s="2">
        <v>-0.3234863</v>
      </c>
      <c r="D37" s="2">
        <v>-0.3046672</v>
      </c>
      <c r="E37" s="2">
        <v>-0.2868652</v>
      </c>
      <c r="F37" s="2">
        <v>-0.2710978</v>
      </c>
    </row>
    <row r="38" spans="1:7" ht="12">
      <c r="A38" s="4" t="s">
        <v>52</v>
      </c>
      <c r="B38" s="2">
        <v>-4.723451E-05</v>
      </c>
      <c r="C38" s="2">
        <v>2.894591E-05</v>
      </c>
      <c r="D38" s="2">
        <v>-1.166615E-05</v>
      </c>
      <c r="E38" s="2">
        <v>-3.706837E-05</v>
      </c>
      <c r="F38" s="2">
        <v>8.76627E-05</v>
      </c>
      <c r="G38" s="2">
        <v>0.0002087037</v>
      </c>
    </row>
    <row r="39" spans="1:7" ht="12.75" thickBot="1">
      <c r="A39" s="4" t="s">
        <v>53</v>
      </c>
      <c r="B39" s="2">
        <v>0.0002074546</v>
      </c>
      <c r="C39" s="2">
        <v>-3.58459E-05</v>
      </c>
      <c r="D39" s="2">
        <v>-0.0001896445</v>
      </c>
      <c r="E39" s="2">
        <v>-1.324408E-05</v>
      </c>
      <c r="F39" s="2">
        <v>0.0002058703</v>
      </c>
      <c r="G39" s="2">
        <v>0.0008361987</v>
      </c>
    </row>
    <row r="40" spans="2:5" ht="12.75" thickBot="1">
      <c r="B40" s="7" t="s">
        <v>46</v>
      </c>
      <c r="C40" s="8">
        <v>-0.003754</v>
      </c>
      <c r="D40" s="18" t="s">
        <v>47</v>
      </c>
      <c r="E40" s="9">
        <v>3.117621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0.002259</v>
      </c>
      <c r="C4">
        <v>0.003755</v>
      </c>
      <c r="D4">
        <v>0.003754</v>
      </c>
      <c r="E4">
        <v>0.003754</v>
      </c>
      <c r="F4">
        <v>0.002086</v>
      </c>
      <c r="G4">
        <v>0.011704</v>
      </c>
    </row>
    <row r="5" spans="1:7" ht="12.75">
      <c r="A5" t="s">
        <v>13</v>
      </c>
      <c r="B5">
        <v>7.129954</v>
      </c>
      <c r="C5">
        <v>3.741904</v>
      </c>
      <c r="D5">
        <v>-0.836262</v>
      </c>
      <c r="E5">
        <v>-3.728689</v>
      </c>
      <c r="F5">
        <v>-6.235764</v>
      </c>
      <c r="G5">
        <v>6.5412</v>
      </c>
    </row>
    <row r="6" spans="1:7" ht="12.75">
      <c r="A6" t="s">
        <v>14</v>
      </c>
      <c r="B6" s="49">
        <v>29.52529</v>
      </c>
      <c r="C6" s="49">
        <v>-17.18481</v>
      </c>
      <c r="D6" s="49">
        <v>7.04902</v>
      </c>
      <c r="E6" s="49">
        <v>21.86302</v>
      </c>
      <c r="F6" s="49">
        <v>-53.07668</v>
      </c>
      <c r="G6" s="49">
        <v>0.0009498489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1.872947</v>
      </c>
      <c r="C8" s="49">
        <v>1.209496</v>
      </c>
      <c r="D8" s="49">
        <v>2.063461</v>
      </c>
      <c r="E8" s="49">
        <v>1.017672</v>
      </c>
      <c r="F8" s="49">
        <v>-2.526061</v>
      </c>
      <c r="G8" s="49">
        <v>0.9656344</v>
      </c>
    </row>
    <row r="9" spans="1:7" ht="12.75">
      <c r="A9" t="s">
        <v>17</v>
      </c>
      <c r="B9" s="49">
        <v>0.1966601</v>
      </c>
      <c r="C9" s="49">
        <v>-0.004684532</v>
      </c>
      <c r="D9" s="49">
        <v>-0.05154944</v>
      </c>
      <c r="E9" s="49">
        <v>-0.2892484</v>
      </c>
      <c r="F9" s="49">
        <v>-2.817106</v>
      </c>
      <c r="G9" s="49">
        <v>-0.4310695</v>
      </c>
    </row>
    <row r="10" spans="1:7" ht="12.75">
      <c r="A10" t="s">
        <v>18</v>
      </c>
      <c r="B10" s="49">
        <v>0.9762714</v>
      </c>
      <c r="C10" s="49">
        <v>-0.8769401</v>
      </c>
      <c r="D10" s="49">
        <v>-0.6965939</v>
      </c>
      <c r="E10" s="49">
        <v>-0.439167</v>
      </c>
      <c r="F10" s="49">
        <v>-0.09369507</v>
      </c>
      <c r="G10" s="49">
        <v>-0.355374</v>
      </c>
    </row>
    <row r="11" spans="1:7" ht="12.75">
      <c r="A11" t="s">
        <v>19</v>
      </c>
      <c r="B11" s="49">
        <v>2.658467</v>
      </c>
      <c r="C11" s="49">
        <v>3.251776</v>
      </c>
      <c r="D11" s="49">
        <v>2.625264</v>
      </c>
      <c r="E11" s="49">
        <v>2.4366</v>
      </c>
      <c r="F11" s="49">
        <v>13.51162</v>
      </c>
      <c r="G11" s="49">
        <v>4.190108</v>
      </c>
    </row>
    <row r="12" spans="1:7" ht="12.75">
      <c r="A12" t="s">
        <v>20</v>
      </c>
      <c r="B12" s="49">
        <v>-0.02299602</v>
      </c>
      <c r="C12" s="49">
        <v>-0.08504484</v>
      </c>
      <c r="D12" s="49">
        <v>0.1937843</v>
      </c>
      <c r="E12" s="49">
        <v>0.0531805</v>
      </c>
      <c r="F12" s="49">
        <v>-0.1880038</v>
      </c>
      <c r="G12" s="49">
        <v>0.01049179</v>
      </c>
    </row>
    <row r="13" spans="1:7" ht="12.75">
      <c r="A13" t="s">
        <v>21</v>
      </c>
      <c r="B13" s="49">
        <v>0.2215069</v>
      </c>
      <c r="C13" s="49">
        <v>0.1362868</v>
      </c>
      <c r="D13" s="49">
        <v>0.03886955</v>
      </c>
      <c r="E13" s="49">
        <v>-0.1215665</v>
      </c>
      <c r="F13" s="49">
        <v>-0.3892999</v>
      </c>
      <c r="G13" s="49">
        <v>-0.007062574</v>
      </c>
    </row>
    <row r="14" spans="1:7" ht="12.75">
      <c r="A14" t="s">
        <v>22</v>
      </c>
      <c r="B14" s="49">
        <v>0.1171584</v>
      </c>
      <c r="C14" s="49">
        <v>-0.1499238</v>
      </c>
      <c r="D14" s="49">
        <v>-0.003329359</v>
      </c>
      <c r="E14" s="49">
        <v>-0.06381205</v>
      </c>
      <c r="F14" s="49">
        <v>0.08871492</v>
      </c>
      <c r="G14" s="49">
        <v>-0.02340591</v>
      </c>
    </row>
    <row r="15" spans="1:7" ht="12.75">
      <c r="A15" t="s">
        <v>23</v>
      </c>
      <c r="B15" s="49">
        <v>-0.3404123</v>
      </c>
      <c r="C15" s="49">
        <v>-0.08980333</v>
      </c>
      <c r="D15" s="49">
        <v>-0.1249032</v>
      </c>
      <c r="E15" s="49">
        <v>-0.09713179</v>
      </c>
      <c r="F15" s="49">
        <v>-0.3887688</v>
      </c>
      <c r="G15" s="49">
        <v>-0.1762296</v>
      </c>
    </row>
    <row r="16" spans="1:7" ht="12.75">
      <c r="A16" t="s">
        <v>24</v>
      </c>
      <c r="B16" s="49">
        <v>-0.03264844</v>
      </c>
      <c r="C16" s="49">
        <v>-0.01765395</v>
      </c>
      <c r="D16" s="49">
        <v>-0.01604356</v>
      </c>
      <c r="E16" s="49">
        <v>-0.006046362</v>
      </c>
      <c r="F16" s="49">
        <v>-0.05917303</v>
      </c>
      <c r="G16" s="49">
        <v>-0.02219351</v>
      </c>
    </row>
    <row r="17" spans="1:7" ht="12.75">
      <c r="A17" t="s">
        <v>25</v>
      </c>
      <c r="B17" s="49">
        <v>-0.03463154</v>
      </c>
      <c r="C17" s="49">
        <v>-0.03816815</v>
      </c>
      <c r="D17" s="49">
        <v>-0.0192471</v>
      </c>
      <c r="E17" s="49">
        <v>-0.01645167</v>
      </c>
      <c r="F17" s="49">
        <v>-0.03054975</v>
      </c>
      <c r="G17" s="49">
        <v>-0.02686388</v>
      </c>
    </row>
    <row r="18" spans="1:7" ht="12.75">
      <c r="A18" t="s">
        <v>26</v>
      </c>
      <c r="B18" s="49">
        <v>0.003678691</v>
      </c>
      <c r="C18" s="49">
        <v>0.03618977</v>
      </c>
      <c r="D18" s="49">
        <v>0.02464068</v>
      </c>
      <c r="E18" s="49">
        <v>0.01871203</v>
      </c>
      <c r="F18" s="49">
        <v>0.01774537</v>
      </c>
      <c r="G18" s="49">
        <v>0.02203868</v>
      </c>
    </row>
    <row r="19" spans="1:7" ht="12.75">
      <c r="A19" t="s">
        <v>27</v>
      </c>
      <c r="B19" s="49">
        <v>-0.2169838</v>
      </c>
      <c r="C19" s="49">
        <v>-0.2112517</v>
      </c>
      <c r="D19" s="49">
        <v>-0.207259</v>
      </c>
      <c r="E19" s="49">
        <v>-0.2018453</v>
      </c>
      <c r="F19" s="49">
        <v>-0.1596307</v>
      </c>
      <c r="G19" s="49">
        <v>-0.2019607</v>
      </c>
    </row>
    <row r="20" spans="1:7" ht="12.75">
      <c r="A20" t="s">
        <v>28</v>
      </c>
      <c r="B20" s="49">
        <v>0.001774202</v>
      </c>
      <c r="C20" s="49">
        <v>0.001479743</v>
      </c>
      <c r="D20" s="49">
        <v>-0.004204188</v>
      </c>
      <c r="E20" s="49">
        <v>-0.001440019</v>
      </c>
      <c r="F20" s="49">
        <v>-0.008878274</v>
      </c>
      <c r="G20" s="49">
        <v>-0.001931244</v>
      </c>
    </row>
    <row r="21" spans="1:7" ht="12.75">
      <c r="A21" t="s">
        <v>29</v>
      </c>
      <c r="B21" s="49">
        <v>-121.6359</v>
      </c>
      <c r="C21" s="49">
        <v>20.95839</v>
      </c>
      <c r="D21" s="49">
        <v>111.5441</v>
      </c>
      <c r="E21" s="49">
        <v>7.628026</v>
      </c>
      <c r="F21" s="49">
        <v>-120.457</v>
      </c>
      <c r="G21" s="49">
        <v>0.005623604</v>
      </c>
    </row>
    <row r="22" spans="1:7" ht="12.75">
      <c r="A22" t="s">
        <v>30</v>
      </c>
      <c r="B22" s="49">
        <v>142.6088</v>
      </c>
      <c r="C22" s="49">
        <v>74.83948</v>
      </c>
      <c r="D22" s="49">
        <v>-16.72526</v>
      </c>
      <c r="E22" s="49">
        <v>-74.57516</v>
      </c>
      <c r="F22" s="49">
        <v>-124.7217</v>
      </c>
      <c r="G22" s="49">
        <v>0</v>
      </c>
    </row>
    <row r="23" spans="1:7" ht="12.75">
      <c r="A23" t="s">
        <v>31</v>
      </c>
      <c r="B23" s="49">
        <v>0.9345407</v>
      </c>
      <c r="C23" s="49">
        <v>-2.04049</v>
      </c>
      <c r="D23" s="49">
        <v>-2.176353</v>
      </c>
      <c r="E23" s="49">
        <v>-0.2292255</v>
      </c>
      <c r="F23" s="49">
        <v>8.667416</v>
      </c>
      <c r="G23" s="49">
        <v>0.2239228</v>
      </c>
    </row>
    <row r="24" spans="1:7" ht="12.75">
      <c r="A24" t="s">
        <v>32</v>
      </c>
      <c r="B24" s="49">
        <v>2.362113</v>
      </c>
      <c r="C24" s="49">
        <v>0.6901058</v>
      </c>
      <c r="D24" s="49">
        <v>-1.952177</v>
      </c>
      <c r="E24" s="49">
        <v>-2.230743</v>
      </c>
      <c r="F24" s="49">
        <v>-0.4619239</v>
      </c>
      <c r="G24" s="49">
        <v>-0.559918</v>
      </c>
    </row>
    <row r="25" spans="1:7" ht="12.75">
      <c r="A25" t="s">
        <v>33</v>
      </c>
      <c r="B25" s="49">
        <v>-0.3236085</v>
      </c>
      <c r="C25" s="49">
        <v>-0.6059351</v>
      </c>
      <c r="D25" s="49">
        <v>-0.7039986</v>
      </c>
      <c r="E25" s="49">
        <v>0.02484689</v>
      </c>
      <c r="F25" s="49">
        <v>-1.828655</v>
      </c>
      <c r="G25" s="49">
        <v>-0.6003263</v>
      </c>
    </row>
    <row r="26" spans="1:7" ht="12.75">
      <c r="A26" t="s">
        <v>34</v>
      </c>
      <c r="B26" s="49">
        <v>1.150235</v>
      </c>
      <c r="C26" s="49">
        <v>0.9368252</v>
      </c>
      <c r="D26" s="49">
        <v>0.9122421</v>
      </c>
      <c r="E26" s="49">
        <v>0.1749222</v>
      </c>
      <c r="F26" s="49">
        <v>2.403131</v>
      </c>
      <c r="G26" s="49">
        <v>0.9744568</v>
      </c>
    </row>
    <row r="27" spans="1:7" ht="12.75">
      <c r="A27" t="s">
        <v>35</v>
      </c>
      <c r="B27" s="49">
        <v>0.05185664</v>
      </c>
      <c r="C27" s="49">
        <v>-0.346867</v>
      </c>
      <c r="D27" s="49">
        <v>-0.4021847</v>
      </c>
      <c r="E27" s="49">
        <v>-0.2561047</v>
      </c>
      <c r="F27" s="49">
        <v>0.3431555</v>
      </c>
      <c r="G27" s="49">
        <v>-0.1884273</v>
      </c>
    </row>
    <row r="28" spans="1:7" ht="12.75">
      <c r="A28" t="s">
        <v>36</v>
      </c>
      <c r="B28" s="49">
        <v>0.1628736</v>
      </c>
      <c r="C28" s="49">
        <v>-0.01289906</v>
      </c>
      <c r="D28" s="49">
        <v>-0.193653</v>
      </c>
      <c r="E28" s="49">
        <v>-0.2401652</v>
      </c>
      <c r="F28" s="49">
        <v>-0.4246336</v>
      </c>
      <c r="G28" s="49">
        <v>-0.1406159</v>
      </c>
    </row>
    <row r="29" spans="1:7" ht="12.75">
      <c r="A29" t="s">
        <v>37</v>
      </c>
      <c r="B29" s="49">
        <v>-0.07266845</v>
      </c>
      <c r="C29" s="49">
        <v>-0.1491314</v>
      </c>
      <c r="D29" s="49">
        <v>-0.1214318</v>
      </c>
      <c r="E29" s="49">
        <v>-0.03887584</v>
      </c>
      <c r="F29" s="49">
        <v>-0.02880573</v>
      </c>
      <c r="G29" s="49">
        <v>-0.08880385</v>
      </c>
    </row>
    <row r="30" spans="1:7" ht="12.75">
      <c r="A30" t="s">
        <v>38</v>
      </c>
      <c r="B30" s="49">
        <v>0.1292249</v>
      </c>
      <c r="C30" s="49">
        <v>0.2403888</v>
      </c>
      <c r="D30" s="49">
        <v>0.1002735</v>
      </c>
      <c r="E30" s="49">
        <v>0.06704133</v>
      </c>
      <c r="F30" s="49">
        <v>0.3350922</v>
      </c>
      <c r="G30" s="49">
        <v>0.1615587</v>
      </c>
    </row>
    <row r="31" spans="1:7" ht="12.75">
      <c r="A31" t="s">
        <v>39</v>
      </c>
      <c r="B31" s="49">
        <v>-0.03349002</v>
      </c>
      <c r="C31" s="49">
        <v>-0.05626725</v>
      </c>
      <c r="D31" s="49">
        <v>-0.03709174</v>
      </c>
      <c r="E31" s="49">
        <v>-0.05820604</v>
      </c>
      <c r="F31" s="49">
        <v>-0.03682674</v>
      </c>
      <c r="G31" s="49">
        <v>-0.04622639</v>
      </c>
    </row>
    <row r="32" spans="1:7" ht="12.75">
      <c r="A32" t="s">
        <v>40</v>
      </c>
      <c r="B32" s="49">
        <v>0.01019617</v>
      </c>
      <c r="C32" s="49">
        <v>-0.0002199917</v>
      </c>
      <c r="D32" s="49">
        <v>-0.01166683</v>
      </c>
      <c r="E32" s="49">
        <v>-0.008892143</v>
      </c>
      <c r="F32" s="49">
        <v>-0.04610581</v>
      </c>
      <c r="G32" s="49">
        <v>-0.009682735</v>
      </c>
    </row>
    <row r="33" spans="1:7" ht="12.75">
      <c r="A33" t="s">
        <v>41</v>
      </c>
      <c r="B33" s="49">
        <v>0.1207416</v>
      </c>
      <c r="C33" s="49">
        <v>0.07518626</v>
      </c>
      <c r="D33" s="49">
        <v>0.04261735</v>
      </c>
      <c r="E33" s="49">
        <v>0.06806685</v>
      </c>
      <c r="F33" s="49">
        <v>0.0832277</v>
      </c>
      <c r="G33" s="49">
        <v>0.07330781</v>
      </c>
    </row>
    <row r="34" spans="1:7" ht="12.75">
      <c r="A34" t="s">
        <v>42</v>
      </c>
      <c r="B34" s="49">
        <v>-0.02265802</v>
      </c>
      <c r="C34" s="49">
        <v>-0.001150412</v>
      </c>
      <c r="D34" s="49">
        <v>0.007518526</v>
      </c>
      <c r="E34" s="49">
        <v>0.01538676</v>
      </c>
      <c r="F34" s="49">
        <v>-0.01120061</v>
      </c>
      <c r="G34" s="49">
        <v>0.0004591854</v>
      </c>
    </row>
    <row r="35" spans="1:7" ht="12.75">
      <c r="A35" t="s">
        <v>43</v>
      </c>
      <c r="B35" s="49">
        <v>-0.006396982</v>
      </c>
      <c r="C35" s="49">
        <v>-0.004720204</v>
      </c>
      <c r="D35" s="49">
        <v>-0.003048556</v>
      </c>
      <c r="E35" s="49">
        <v>-0.00453264</v>
      </c>
      <c r="F35" s="49">
        <v>-0.000359654</v>
      </c>
      <c r="G35" s="49">
        <v>-0.003932989</v>
      </c>
    </row>
    <row r="36" spans="1:6" ht="12.75">
      <c r="A36" t="s">
        <v>44</v>
      </c>
      <c r="B36" s="49">
        <v>24.10889</v>
      </c>
      <c r="C36" s="49">
        <v>24.11804</v>
      </c>
      <c r="D36" s="49">
        <v>24.14246</v>
      </c>
      <c r="E36" s="49">
        <v>24.15161</v>
      </c>
      <c r="F36" s="49">
        <v>24.17297</v>
      </c>
    </row>
    <row r="37" spans="1:6" ht="12.75">
      <c r="A37" t="s">
        <v>45</v>
      </c>
      <c r="B37" s="49">
        <v>-0.3570557</v>
      </c>
      <c r="C37" s="49">
        <v>-0.3234863</v>
      </c>
      <c r="D37" s="49">
        <v>-0.3046672</v>
      </c>
      <c r="E37" s="49">
        <v>-0.2868652</v>
      </c>
      <c r="F37" s="49">
        <v>-0.2710978</v>
      </c>
    </row>
    <row r="38" spans="1:7" ht="12.75">
      <c r="A38" t="s">
        <v>54</v>
      </c>
      <c r="B38" s="49">
        <v>-4.723451E-05</v>
      </c>
      <c r="C38" s="49">
        <v>2.894591E-05</v>
      </c>
      <c r="D38" s="49">
        <v>-1.166615E-05</v>
      </c>
      <c r="E38" s="49">
        <v>-3.706837E-05</v>
      </c>
      <c r="F38" s="49">
        <v>8.76627E-05</v>
      </c>
      <c r="G38" s="49">
        <v>0.0002087037</v>
      </c>
    </row>
    <row r="39" spans="1:7" ht="12.75">
      <c r="A39" t="s">
        <v>55</v>
      </c>
      <c r="B39" s="49">
        <v>0.0002074546</v>
      </c>
      <c r="C39" s="49">
        <v>-3.58459E-05</v>
      </c>
      <c r="D39" s="49">
        <v>-0.0001896445</v>
      </c>
      <c r="E39" s="49">
        <v>-1.324408E-05</v>
      </c>
      <c r="F39" s="49">
        <v>0.0002058703</v>
      </c>
      <c r="G39" s="49">
        <v>0.0008361987</v>
      </c>
    </row>
    <row r="40" spans="2:5" ht="12.75">
      <c r="B40" t="s">
        <v>46</v>
      </c>
      <c r="C40">
        <v>-0.003754</v>
      </c>
      <c r="D40" t="s">
        <v>47</v>
      </c>
      <c r="E40">
        <v>3.117621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57</v>
      </c>
      <c r="B50">
        <f>-0.017/(B7*B7+B22*B22)*(B21*B22+B6*B7)</f>
        <v>-4.723450733568035E-05</v>
      </c>
      <c r="C50">
        <f>-0.017/(C7*C7+C22*C22)*(C21*C22+C6*C7)</f>
        <v>2.894590820323062E-05</v>
      </c>
      <c r="D50">
        <f>-0.017/(D7*D7+D22*D22)*(D21*D22+D6*D7)</f>
        <v>-1.1666148673203878E-05</v>
      </c>
      <c r="E50">
        <f>-0.017/(E7*E7+E22*E22)*(E21*E22+E6*E7)</f>
        <v>-3.706836604558874E-05</v>
      </c>
      <c r="F50">
        <f>-0.017/(F7*F7+F22*F22)*(F21*F22+F6*F7)</f>
        <v>8.766270731654187E-05</v>
      </c>
      <c r="G50">
        <f>(B50*B$4+C50*C$4+D50*D$4+E50*E$4+F50*F$4)/SUM(B$4:F$4)</f>
        <v>1.2199977189825263E-07</v>
      </c>
    </row>
    <row r="51" spans="1:7" ht="12.75">
      <c r="A51" t="s">
        <v>58</v>
      </c>
      <c r="B51">
        <f>-0.017/(B7*B7+B22*B22)*(B21*B7-B6*B22)</f>
        <v>0.0002074546356409733</v>
      </c>
      <c r="C51">
        <f>-0.017/(C7*C7+C22*C22)*(C21*C7-C6*C22)</f>
        <v>-3.584589267180575E-05</v>
      </c>
      <c r="D51">
        <f>-0.017/(D7*D7+D22*D22)*(D21*D7-D6*D22)</f>
        <v>-0.0001896444819369758</v>
      </c>
      <c r="E51">
        <f>-0.017/(E7*E7+E22*E22)*(E21*E7-E6*E22)</f>
        <v>-1.3244082132878836E-05</v>
      </c>
      <c r="F51">
        <f>-0.017/(F7*F7+F22*F22)*(F21*F7-F6*F22)</f>
        <v>0.0002058702441883122</v>
      </c>
      <c r="G51">
        <f>(B51*B$4+C51*C$4+D51*D$4+E51*E$4+F51*F$4)/SUM(B$4:F$4)</f>
        <v>1.1791099365152971E-07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9999.966783231856</v>
      </c>
      <c r="C62">
        <f>C7+(2/0.017)*(C8*C50-C23*C51)</f>
        <v>9999.995513738195</v>
      </c>
      <c r="D62">
        <f>D7+(2/0.017)*(D8*D50-D23*D51)</f>
        <v>9999.948611061176</v>
      </c>
      <c r="E62">
        <f>E7+(2/0.017)*(E8*E50-E23*E51)</f>
        <v>9999.995204785933</v>
      </c>
      <c r="F62">
        <f>F7+(2/0.017)*(F8*F50-F23*F51)</f>
        <v>9999.76402301241</v>
      </c>
    </row>
    <row r="63" spans="1:6" ht="12.75">
      <c r="A63" t="s">
        <v>66</v>
      </c>
      <c r="B63">
        <f>B8+(3/0.017)*(B9*B50-B24*B51)</f>
        <v>1.784831629171666</v>
      </c>
      <c r="C63">
        <f>C8+(3/0.017)*(C9*C50-C24*C51)</f>
        <v>1.213837504777484</v>
      </c>
      <c r="D63">
        <f>D8+(3/0.017)*(D9*D50-D24*D51)</f>
        <v>1.9982342566382556</v>
      </c>
      <c r="E63">
        <f>E8+(3/0.017)*(E9*E50-E24*E51)</f>
        <v>1.014350439187051</v>
      </c>
      <c r="F63">
        <f>F8+(3/0.017)*(F9*F50-F24*F51)</f>
        <v>-2.552859603412045</v>
      </c>
    </row>
    <row r="64" spans="1:6" ht="12.75">
      <c r="A64" t="s">
        <v>67</v>
      </c>
      <c r="B64">
        <f>B9+(4/0.017)*(B10*B50-B25*B51)</f>
        <v>0.20160607290656635</v>
      </c>
      <c r="C64">
        <f>C9+(4/0.017)*(C10*C50-C25*C51)</f>
        <v>-0.015767852516473356</v>
      </c>
      <c r="D64">
        <f>D9+(4/0.017)*(D10*D50-D25*D51)</f>
        <v>-0.08105129453626102</v>
      </c>
      <c r="E64">
        <f>E9+(4/0.017)*(E10*E50-E25*E51)</f>
        <v>-0.28534057003222363</v>
      </c>
      <c r="F64">
        <f>F9+(4/0.017)*(F10*F50-F25*F51)</f>
        <v>-2.730458449908761</v>
      </c>
    </row>
    <row r="65" spans="1:6" ht="12.75">
      <c r="A65" t="s">
        <v>68</v>
      </c>
      <c r="B65">
        <f>B10+(5/0.017)*(B11*B50-B26*B51)</f>
        <v>0.8691558229883356</v>
      </c>
      <c r="C65">
        <f>C10+(5/0.017)*(C11*C50-C26*C51)</f>
        <v>-0.8393792337750261</v>
      </c>
      <c r="D65">
        <f>D10+(5/0.017)*(D11*D50-D26*D51)</f>
        <v>-0.654718911669062</v>
      </c>
      <c r="E65">
        <f>E10+(5/0.017)*(E11*E50-E26*E51)</f>
        <v>-0.46505055785971106</v>
      </c>
      <c r="F65">
        <f>F10+(5/0.017)*(F11*F50-F26*F51)</f>
        <v>0.10916728989583253</v>
      </c>
    </row>
    <row r="66" spans="1:6" ht="12.75">
      <c r="A66" t="s">
        <v>69</v>
      </c>
      <c r="B66">
        <f>B11+(6/0.017)*(B12*B50-B27*B51)</f>
        <v>2.655053460700688</v>
      </c>
      <c r="C66">
        <f>C11+(6/0.017)*(C12*C50-C27*C51)</f>
        <v>3.2465187797464035</v>
      </c>
      <c r="D66">
        <f>D11+(6/0.017)*(D12*D50-D27*D51)</f>
        <v>2.597546532166302</v>
      </c>
      <c r="E66">
        <f>E11+(6/0.017)*(E12*E50-E27*E51)</f>
        <v>2.4347071108510927</v>
      </c>
      <c r="F66">
        <f>F11+(6/0.017)*(F12*F50-F27*F51)</f>
        <v>13.480869495762343</v>
      </c>
    </row>
    <row r="67" spans="1:6" ht="12.75">
      <c r="A67" t="s">
        <v>70</v>
      </c>
      <c r="B67">
        <f>B12+(7/0.017)*(B13*B50-B28*B51)</f>
        <v>-0.0412172887326713</v>
      </c>
      <c r="C67">
        <f>C12+(7/0.017)*(C13*C50-C28*C51)</f>
        <v>-0.08361084187220623</v>
      </c>
      <c r="D67">
        <f>D12+(7/0.017)*(D13*D50-D28*D51)</f>
        <v>0.1784754314312993</v>
      </c>
      <c r="E67">
        <f>E12+(7/0.017)*(E13*E50-E28*E51)</f>
        <v>0.05372629571802073</v>
      </c>
      <c r="F67">
        <f>F12+(7/0.017)*(F13*F50-F28*F51)</f>
        <v>-0.16605989540508698</v>
      </c>
    </row>
    <row r="68" spans="1:6" ht="12.75">
      <c r="A68" t="s">
        <v>71</v>
      </c>
      <c r="B68">
        <f>B13+(8/0.017)*(B14*B50-B29*B51)</f>
        <v>0.22599701177087422</v>
      </c>
      <c r="C68">
        <f>C13+(8/0.017)*(C14*C50-C29*C51)</f>
        <v>0.13172895119497618</v>
      </c>
      <c r="D68">
        <f>D13+(8/0.017)*(D14*D50-D29*D51)</f>
        <v>0.028050712350779303</v>
      </c>
      <c r="E68">
        <f>E13+(8/0.017)*(E14*E50-E29*E51)</f>
        <v>-0.12069566065431776</v>
      </c>
      <c r="F68">
        <f>F13+(8/0.017)*(F14*F50-F29*F51)</f>
        <v>-0.3828494375361444</v>
      </c>
    </row>
    <row r="69" spans="1:6" ht="12.75">
      <c r="A69" t="s">
        <v>72</v>
      </c>
      <c r="B69">
        <f>B14+(9/0.017)*(B15*B50-B30*B51)</f>
        <v>0.11147828968390479</v>
      </c>
      <c r="C69">
        <f>C14+(9/0.017)*(C15*C50-C30*C51)</f>
        <v>-0.14673805825882247</v>
      </c>
      <c r="D69">
        <f>D14+(9/0.017)*(D15*D50-D30*D51)</f>
        <v>0.007509529079070371</v>
      </c>
      <c r="E69">
        <f>E14+(9/0.017)*(E15*E50-E30*E51)</f>
        <v>-0.06143582890324669</v>
      </c>
      <c r="F69">
        <f>F14+(9/0.017)*(F15*F50-F30*F51)</f>
        <v>0.03415054664057544</v>
      </c>
    </row>
    <row r="70" spans="1:6" ht="12.75">
      <c r="A70" t="s">
        <v>73</v>
      </c>
      <c r="B70">
        <f>B15+(10/0.017)*(B16*B50-B31*B51)</f>
        <v>-0.3354183041909486</v>
      </c>
      <c r="C70">
        <f>C15+(10/0.017)*(C16*C50-C31*C51)</f>
        <v>-0.09129036495327182</v>
      </c>
      <c r="D70">
        <f>D15+(10/0.017)*(D16*D50-D31*D51)</f>
        <v>-0.12893089250601975</v>
      </c>
      <c r="E70">
        <f>E15+(10/0.017)*(E16*E50-E31*E51)</f>
        <v>-0.09745341165560557</v>
      </c>
      <c r="F70">
        <f>F15+(10/0.017)*(F16*F50-F31*F51)</f>
        <v>-0.3873604106196844</v>
      </c>
    </row>
    <row r="71" spans="1:6" ht="12.75">
      <c r="A71" t="s">
        <v>74</v>
      </c>
      <c r="B71">
        <f>B16+(11/0.017)*(B17*B50-B32*B51)</f>
        <v>-0.0329586652366578</v>
      </c>
      <c r="C71">
        <f>C16+(11/0.017)*(C17*C50-C32*C51)</f>
        <v>-0.0183739307773879</v>
      </c>
      <c r="D71">
        <f>D16+(11/0.017)*(D17*D50-D32*D51)</f>
        <v>-0.017329919671279774</v>
      </c>
      <c r="E71">
        <f>E16+(11/0.017)*(E17*E50-E32*E51)</f>
        <v>-0.005727964894864047</v>
      </c>
      <c r="F71">
        <f>F16+(11/0.017)*(F17*F50-F32*F51)</f>
        <v>-0.05476413904271057</v>
      </c>
    </row>
    <row r="72" spans="1:6" ht="12.75">
      <c r="A72" t="s">
        <v>75</v>
      </c>
      <c r="B72">
        <f>B17+(12/0.017)*(B18*B50-B33*B51)</f>
        <v>-0.05243542173534119</v>
      </c>
      <c r="C72">
        <f>C17+(12/0.017)*(C18*C50-C33*C51)</f>
        <v>-0.03552626927058552</v>
      </c>
      <c r="D72">
        <f>D17+(12/0.017)*(D18*D50-D33*D51)</f>
        <v>-0.013744970522832045</v>
      </c>
      <c r="E72">
        <f>E17+(12/0.017)*(E18*E50-E33*E51)</f>
        <v>-0.016304946300402138</v>
      </c>
      <c r="F72">
        <f>F17+(12/0.017)*(F18*F50-F33*F51)</f>
        <v>-0.04154633805578672</v>
      </c>
    </row>
    <row r="73" spans="1:6" ht="12.75">
      <c r="A73" t="s">
        <v>76</v>
      </c>
      <c r="B73">
        <f>B18+(13/0.017)*(B19*B50-B34*B51)</f>
        <v>0.015110764193617994</v>
      </c>
      <c r="C73">
        <f>C18+(13/0.017)*(C19*C50-C34*C51)</f>
        <v>0.03148215657683894</v>
      </c>
      <c r="D73">
        <f>D18+(13/0.017)*(D19*D50-D34*D51)</f>
        <v>0.027580026858162954</v>
      </c>
      <c r="E73">
        <f>E18+(13/0.017)*(E19*E50-E34*E51)</f>
        <v>0.024589451571549847</v>
      </c>
      <c r="F73">
        <f>F18+(13/0.017)*(F19*F50-F34*F51)</f>
        <v>0.008807650516353153</v>
      </c>
    </row>
    <row r="74" spans="1:6" ht="12.75">
      <c r="A74" t="s">
        <v>77</v>
      </c>
      <c r="B74">
        <f>B19+(14/0.017)*(B20*B50-B35*B51)</f>
        <v>-0.21595992234254174</v>
      </c>
      <c r="C74">
        <f>C19+(14/0.017)*(C20*C50-C35*C51)</f>
        <v>-0.21135576728782524</v>
      </c>
      <c r="D74">
        <f>D19+(14/0.017)*(D20*D50-D35*D51)</f>
        <v>-0.20769472541024991</v>
      </c>
      <c r="E74">
        <f>E19+(14/0.017)*(E20*E50-E35*E51)</f>
        <v>-0.20185077771002816</v>
      </c>
      <c r="F74">
        <f>F19+(14/0.017)*(F20*F50-F35*F51)</f>
        <v>-0.16021067180568743</v>
      </c>
    </row>
    <row r="75" spans="1:6" ht="12.75">
      <c r="A75" t="s">
        <v>78</v>
      </c>
      <c r="B75" s="49">
        <f>B20</f>
        <v>0.001774202</v>
      </c>
      <c r="C75" s="49">
        <f>C20</f>
        <v>0.001479743</v>
      </c>
      <c r="D75" s="49">
        <f>D20</f>
        <v>-0.004204188</v>
      </c>
      <c r="E75" s="49">
        <f>E20</f>
        <v>-0.001440019</v>
      </c>
      <c r="F75" s="49">
        <f>F20</f>
        <v>-0.008878274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142.64931870210708</v>
      </c>
      <c r="C82">
        <f>C22+(2/0.017)*(C8*C51+C23*C50)</f>
        <v>74.82743067058439</v>
      </c>
      <c r="D82">
        <f>D22+(2/0.017)*(D8*D51+D23*D50)</f>
        <v>-16.7683110981975</v>
      </c>
      <c r="E82">
        <f>E22+(2/0.017)*(E8*E51+E23*E50)</f>
        <v>-74.5757460137425</v>
      </c>
      <c r="F82">
        <f>F22+(2/0.017)*(F8*F51+F23*F50)</f>
        <v>-124.69349195798893</v>
      </c>
    </row>
    <row r="83" spans="1:6" ht="12.75">
      <c r="A83" t="s">
        <v>81</v>
      </c>
      <c r="B83">
        <f>B23+(3/0.017)*(B9*B51+B24*B50)</f>
        <v>0.9220509598054843</v>
      </c>
      <c r="C83">
        <f>C23+(3/0.017)*(C9*C51+C24*C50)</f>
        <v>-2.03693523640554</v>
      </c>
      <c r="D83">
        <f>D23+(3/0.017)*(D9*D51+D24*D50)</f>
        <v>-2.170608802242115</v>
      </c>
      <c r="E83">
        <f>E23+(3/0.017)*(E9*E51+E24*E50)</f>
        <v>-0.21395711865105202</v>
      </c>
      <c r="F83">
        <f>F23+(3/0.017)*(F9*F51+F24*F50)</f>
        <v>8.557924505922486</v>
      </c>
    </row>
    <row r="84" spans="1:6" ht="12.75">
      <c r="A84" t="s">
        <v>82</v>
      </c>
      <c r="B84">
        <f>B24+(4/0.017)*(B10*B51+B25*B50)</f>
        <v>2.413364180150786</v>
      </c>
      <c r="C84">
        <f>C24+(4/0.017)*(C10*C51+C25*C50)</f>
        <v>0.6933752962170558</v>
      </c>
      <c r="D84">
        <f>D24+(4/0.017)*(D10*D51+D25*D50)</f>
        <v>-1.9191609666778153</v>
      </c>
      <c r="E84">
        <f>E24+(4/0.017)*(E10*E51+E25*E50)</f>
        <v>-2.229591157598956</v>
      </c>
      <c r="F84">
        <f>F24+(4/0.017)*(F10*F51+F25*F50)</f>
        <v>-0.5041812823501346</v>
      </c>
    </row>
    <row r="85" spans="1:6" ht="12.75">
      <c r="A85" t="s">
        <v>83</v>
      </c>
      <c r="B85">
        <f>B25+(5/0.017)*(B11*B51+B26*B50)</f>
        <v>-0.1773789354990309</v>
      </c>
      <c r="C85">
        <f>C25+(5/0.017)*(C11*C51+C26*C50)</f>
        <v>-0.6322426168373766</v>
      </c>
      <c r="D85">
        <f>D25+(5/0.017)*(D11*D51+D26*D50)</f>
        <v>-0.8535601244683378</v>
      </c>
      <c r="E85">
        <f>E25+(5/0.017)*(E11*E51+E26*E50)</f>
        <v>0.01344847509880228</v>
      </c>
      <c r="F85">
        <f>F25+(5/0.017)*(F11*F51+F26*F50)</f>
        <v>-0.9485651534482377</v>
      </c>
    </row>
    <row r="86" spans="1:6" ht="12.75">
      <c r="A86" t="s">
        <v>84</v>
      </c>
      <c r="B86">
        <f>B26+(6/0.017)*(B12*B51+B27*B50)</f>
        <v>1.1476867457201965</v>
      </c>
      <c r="C86">
        <f>C26+(6/0.017)*(C12*C51+C27*C50)</f>
        <v>0.9343574804233651</v>
      </c>
      <c r="D86">
        <f>D26+(6/0.017)*(D12*D51+D27*D50)</f>
        <v>0.9009274494082123</v>
      </c>
      <c r="E86">
        <f>E26+(6/0.017)*(E12*E51+E27*E50)</f>
        <v>0.1780242197137864</v>
      </c>
      <c r="F86">
        <f>F26+(6/0.017)*(F12*F51+F27*F50)</f>
        <v>2.4000877830398464</v>
      </c>
    </row>
    <row r="87" spans="1:6" ht="12.75">
      <c r="A87" t="s">
        <v>85</v>
      </c>
      <c r="B87">
        <f>B27+(7/0.017)*(B13*B51+B28*B50)</f>
        <v>0.06761050193190059</v>
      </c>
      <c r="C87">
        <f>C27+(7/0.017)*(C13*C51+C28*C50)</f>
        <v>-0.3490323458284919</v>
      </c>
      <c r="D87">
        <f>D27+(7/0.017)*(D13*D51+D28*D50)</f>
        <v>-0.4042897280521782</v>
      </c>
      <c r="E87">
        <f>E27+(7/0.017)*(E13*E51+E28*E50)</f>
        <v>-0.2517759954241571</v>
      </c>
      <c r="F87">
        <f>F27+(7/0.017)*(F13*F51+F28*F50)</f>
        <v>0.2948267602774479</v>
      </c>
    </row>
    <row r="88" spans="1:6" ht="12.75">
      <c r="A88" t="s">
        <v>86</v>
      </c>
      <c r="B88">
        <f>B28+(8/0.017)*(B14*B51+B29*B50)</f>
        <v>0.1759265466441774</v>
      </c>
      <c r="C88">
        <f>C28+(8/0.017)*(C14*C51+C29*C50)</f>
        <v>-0.01240145593923294</v>
      </c>
      <c r="D88">
        <f>D28+(8/0.017)*(D14*D51+D29*D50)</f>
        <v>-0.19268921835520378</v>
      </c>
      <c r="E88">
        <f>E28+(8/0.017)*(E14*E51+E29*E50)</f>
        <v>-0.23908934310648605</v>
      </c>
      <c r="F88">
        <f>F28+(8/0.017)*(F14*F51+F29*F50)</f>
        <v>-0.4172272122515213</v>
      </c>
    </row>
    <row r="89" spans="1:6" ht="12.75">
      <c r="A89" t="s">
        <v>87</v>
      </c>
      <c r="B89">
        <f>B29+(9/0.017)*(B15*B51+B30*B50)</f>
        <v>-0.1132870298447573</v>
      </c>
      <c r="C89">
        <f>C29+(9/0.017)*(C15*C51+C30*C50)</f>
        <v>-0.14374338976472237</v>
      </c>
      <c r="D89">
        <f>D29+(9/0.017)*(D15*D51+D30*D50)</f>
        <v>-0.10951082506614167</v>
      </c>
      <c r="E89">
        <f>E29+(9/0.017)*(E15*E51+E30*E50)</f>
        <v>-0.03951044120031448</v>
      </c>
      <c r="F89">
        <f>F29+(9/0.017)*(F15*F51+F30*F50)</f>
        <v>-0.05562617382501582</v>
      </c>
    </row>
    <row r="90" spans="1:6" ht="12.75">
      <c r="A90" t="s">
        <v>88</v>
      </c>
      <c r="B90">
        <f>B30+(10/0.017)*(B16*B51+B31*B50)</f>
        <v>0.12617126139465643</v>
      </c>
      <c r="C90">
        <f>C30+(10/0.017)*(C16*C51+C31*C50)</f>
        <v>0.2398029852609325</v>
      </c>
      <c r="D90">
        <f>D30+(10/0.017)*(D16*D51+D31*D50)</f>
        <v>0.10231778845765448</v>
      </c>
      <c r="E90">
        <f>E30+(10/0.017)*(E16*E51+E31*E50)</f>
        <v>0.06835761312453958</v>
      </c>
      <c r="F90">
        <f>F30+(10/0.017)*(F16*F51+F31*F50)</f>
        <v>0.3260273189026443</v>
      </c>
    </row>
    <row r="91" spans="1:6" ht="12.75">
      <c r="A91" t="s">
        <v>89</v>
      </c>
      <c r="B91">
        <f>B31+(11/0.017)*(B17*B51+B32*B50)</f>
        <v>-0.03845042766879488</v>
      </c>
      <c r="C91">
        <f>C31+(11/0.017)*(C17*C51+C32*C50)</f>
        <v>-0.05538608299781736</v>
      </c>
      <c r="D91">
        <f>D31+(11/0.017)*(D17*D51+D32*D50)</f>
        <v>-0.034641837288367304</v>
      </c>
      <c r="E91">
        <f>E31+(11/0.017)*(E17*E51+E32*E50)</f>
        <v>-0.05785177239506329</v>
      </c>
      <c r="F91">
        <f>F31+(11/0.017)*(F17*F51+F32*F50)</f>
        <v>-0.0435115335776561</v>
      </c>
    </row>
    <row r="92" spans="1:6" ht="12.75">
      <c r="A92" t="s">
        <v>90</v>
      </c>
      <c r="B92">
        <f>B32+(12/0.017)*(B18*B51+B33*B50)</f>
        <v>0.006709105183613372</v>
      </c>
      <c r="C92">
        <f>C32+(12/0.017)*(C18*C51+C33*C50)</f>
        <v>0.00040053533684721965</v>
      </c>
      <c r="D92">
        <f>D32+(12/0.017)*(D18*D51+D33*D50)</f>
        <v>-0.01531634717717607</v>
      </c>
      <c r="E92">
        <f>E32+(12/0.017)*(E18*E51+E33*E50)</f>
        <v>-0.010848108110750406</v>
      </c>
      <c r="F92">
        <f>F32+(12/0.017)*(F18*F51+F33*F50)</f>
        <v>-0.03837695647470054</v>
      </c>
    </row>
    <row r="93" spans="1:6" ht="12.75">
      <c r="A93" t="s">
        <v>91</v>
      </c>
      <c r="B93">
        <f>B33+(13/0.017)*(B19*B51+B34*B50)</f>
        <v>0.08713732283281214</v>
      </c>
      <c r="C93">
        <f>C33+(13/0.017)*(C19*C51+C34*C50)</f>
        <v>0.08095153521072071</v>
      </c>
      <c r="D93">
        <f>D33+(13/0.017)*(D19*D51+D34*D50)</f>
        <v>0.07260744263032541</v>
      </c>
      <c r="E93">
        <f>E33+(13/0.017)*(E19*E51+E34*E50)</f>
        <v>0.06967494516659996</v>
      </c>
      <c r="F93">
        <f>F33+(13/0.017)*(F19*F51+F34*F50)</f>
        <v>0.0573461628937104</v>
      </c>
    </row>
    <row r="94" spans="1:6" ht="12.75">
      <c r="A94" t="s">
        <v>92</v>
      </c>
      <c r="B94">
        <f>B34+(14/0.017)*(B20*B51+B35*B50)</f>
        <v>-0.022106070228390482</v>
      </c>
      <c r="C94">
        <f>C34+(14/0.017)*(C20*C51+C35*C50)</f>
        <v>-0.0013066135415424288</v>
      </c>
      <c r="D94">
        <f>D34+(14/0.017)*(D20*D51+D35*D50)</f>
        <v>0.008204415616390785</v>
      </c>
      <c r="E94">
        <f>E34+(14/0.017)*(E20*E51+E35*E50)</f>
        <v>0.015540833531773234</v>
      </c>
      <c r="F94">
        <f>F34+(14/0.017)*(F20*F51+F35*F50)</f>
        <v>-0.01273179879503715</v>
      </c>
    </row>
    <row r="95" spans="1:6" ht="12.75">
      <c r="A95" t="s">
        <v>93</v>
      </c>
      <c r="B95" s="49">
        <f>B35</f>
        <v>-0.006396982</v>
      </c>
      <c r="C95" s="49">
        <f>C35</f>
        <v>-0.004720204</v>
      </c>
      <c r="D95" s="49">
        <f>D35</f>
        <v>-0.003048556</v>
      </c>
      <c r="E95" s="49">
        <f>E35</f>
        <v>-0.00453264</v>
      </c>
      <c r="F95" s="49">
        <f>F35</f>
        <v>-0.000359654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1.7848375578251994</v>
      </c>
      <c r="C103">
        <f>C63*10000/C62</f>
        <v>1.213838049337012</v>
      </c>
      <c r="D103">
        <f>D63*10000/D62</f>
        <v>1.9982445254048227</v>
      </c>
      <c r="E103">
        <f>E63*10000/E62</f>
        <v>1.0143509255900338</v>
      </c>
      <c r="F103">
        <f>F63*10000/F62</f>
        <v>-2.552919846445537</v>
      </c>
      <c r="G103">
        <f>AVERAGE(C103:E103)</f>
        <v>1.4088111667772896</v>
      </c>
      <c r="H103">
        <f>STDEV(C103:E103)</f>
        <v>0.5201178148577595</v>
      </c>
      <c r="I103">
        <f>(B103*B4+C103*C4+D103*D4+E103*E4+F103*F4)/SUM(B4:F4)</f>
        <v>0.9337392645910372</v>
      </c>
      <c r="K103">
        <f>(LN(H103)+LN(H123))/2-LN(K114*K115^3)</f>
        <v>-4.160876086291865</v>
      </c>
    </row>
    <row r="104" spans="1:11" ht="12.75">
      <c r="A104" t="s">
        <v>67</v>
      </c>
      <c r="B104">
        <f>B64*10000/B62</f>
        <v>0.20160674257900882</v>
      </c>
      <c r="C104">
        <f>C64*10000/C62</f>
        <v>-0.01576785959034798</v>
      </c>
      <c r="D104">
        <f>D64*10000/D62</f>
        <v>-0.0810517110524031</v>
      </c>
      <c r="E104">
        <f>E64*10000/E62</f>
        <v>-0.28534070685920077</v>
      </c>
      <c r="F104">
        <f>F64*10000/F62</f>
        <v>-2.7305228839652314</v>
      </c>
      <c r="G104">
        <f>AVERAGE(C104:E104)</f>
        <v>-0.12738675916731726</v>
      </c>
      <c r="H104">
        <f>STDEV(C104:E104)</f>
        <v>0.14063279314945581</v>
      </c>
      <c r="I104">
        <f>(B104*B4+C104*C4+D104*D4+E104*E4+F104*F4)/SUM(B4:F4)</f>
        <v>-0.4276708453400442</v>
      </c>
      <c r="K104">
        <f>(LN(H104)+LN(H124))/2-LN(K114*K115^4)</f>
        <v>-4.031326138720576</v>
      </c>
    </row>
    <row r="105" spans="1:11" ht="12.75">
      <c r="A105" t="s">
        <v>68</v>
      </c>
      <c r="B105">
        <f>B65*10000/B62</f>
        <v>0.8691587100526709</v>
      </c>
      <c r="C105">
        <f>C65*10000/C62</f>
        <v>-0.8393796103426947</v>
      </c>
      <c r="D105">
        <f>D65*10000/D62</f>
        <v>-0.654722276217362</v>
      </c>
      <c r="E105">
        <f>E65*10000/E62</f>
        <v>-0.4650507808615157</v>
      </c>
      <c r="F105">
        <f>F65*10000/F62</f>
        <v>0.10916986605344521</v>
      </c>
      <c r="G105">
        <f>AVERAGE(C105:E105)</f>
        <v>-0.6530508891405241</v>
      </c>
      <c r="H105">
        <f>STDEV(C105:E105)</f>
        <v>0.18717001174402365</v>
      </c>
      <c r="I105">
        <f>(B105*B4+C105*C4+D105*D4+E105*E4+F105*F4)/SUM(B4:F4)</f>
        <v>-0.3308777951380353</v>
      </c>
      <c r="K105">
        <f>(LN(H105)+LN(H125))/2-LN(K114*K115^5)</f>
        <v>-3.9325107142479307</v>
      </c>
    </row>
    <row r="106" spans="1:11" ht="12.75">
      <c r="A106" t="s">
        <v>69</v>
      </c>
      <c r="B106">
        <f>B66*10000/B62</f>
        <v>2.6550622799595045</v>
      </c>
      <c r="C106">
        <f>C66*10000/C62</f>
        <v>3.246520236220377</v>
      </c>
      <c r="D106">
        <f>D66*10000/D62</f>
        <v>2.5975598807508824</v>
      </c>
      <c r="E106">
        <f>E66*10000/E62</f>
        <v>2.4347082783458314</v>
      </c>
      <c r="F106">
        <f>F66*10000/F62</f>
        <v>13.48118762076673</v>
      </c>
      <c r="G106">
        <f>AVERAGE(C106:E106)</f>
        <v>2.7595961317723634</v>
      </c>
      <c r="H106">
        <f>STDEV(C106:E106)</f>
        <v>0.42947814114440125</v>
      </c>
      <c r="I106">
        <f>(B106*B4+C106*C4+D106*D4+E106*E4+F106*F4)/SUM(B4:F4)</f>
        <v>4.177432164505671</v>
      </c>
      <c r="K106">
        <f>(LN(H106)+LN(H126))/2-LN(K114*K115^6)</f>
        <v>-2.9522834655098515</v>
      </c>
    </row>
    <row r="107" spans="1:11" ht="12.75">
      <c r="A107" t="s">
        <v>70</v>
      </c>
      <c r="B107">
        <f>B67*10000/B62</f>
        <v>-0.041217425643638415</v>
      </c>
      <c r="C107">
        <f>C67*10000/C62</f>
        <v>-0.0836108793822357</v>
      </c>
      <c r="D107">
        <f>D67*10000/D62</f>
        <v>0.17847634860231526</v>
      </c>
      <c r="E107">
        <f>E67*10000/E62</f>
        <v>0.05372632148094198</v>
      </c>
      <c r="F107">
        <f>F67*10000/F62</f>
        <v>-0.16606381412894755</v>
      </c>
      <c r="G107">
        <f>AVERAGE(C107:E107)</f>
        <v>0.049530596900340514</v>
      </c>
      <c r="H107">
        <f>STDEV(C107:E107)</f>
        <v>0.13109398097061395</v>
      </c>
      <c r="I107">
        <f>(B107*B4+C107*C4+D107*D4+E107*E4+F107*F4)/SUM(B4:F4)</f>
        <v>0.007573724411217887</v>
      </c>
      <c r="K107">
        <f>(LN(H107)+LN(H127))/2-LN(K114*K115^7)</f>
        <v>-3.8097967796431274</v>
      </c>
    </row>
    <row r="108" spans="1:9" ht="12.75">
      <c r="A108" t="s">
        <v>71</v>
      </c>
      <c r="B108">
        <f>B68*10000/B62</f>
        <v>0.2259977624624019</v>
      </c>
      <c r="C108">
        <f>C68*10000/C62</f>
        <v>0.13172901029205894</v>
      </c>
      <c r="D108">
        <f>D68*10000/D62</f>
        <v>0.028050856501154173</v>
      </c>
      <c r="E108">
        <f>E68*10000/E62</f>
        <v>-0.1206957185304985</v>
      </c>
      <c r="F108">
        <f>F68*10000/F62</f>
        <v>-0.3828584721150367</v>
      </c>
      <c r="G108">
        <f>AVERAGE(C108:E108)</f>
        <v>0.013028049420904866</v>
      </c>
      <c r="H108">
        <f>STDEV(C108:E108)</f>
        <v>0.1268811431210848</v>
      </c>
      <c r="I108">
        <f>(B108*B4+C108*C4+D108*D4+E108*E4+F108*F4)/SUM(B4:F4)</f>
        <v>-0.009050500117944517</v>
      </c>
    </row>
    <row r="109" spans="1:9" ht="12.75">
      <c r="A109" t="s">
        <v>72</v>
      </c>
      <c r="B109">
        <f>B69*10000/B62</f>
        <v>0.11147865997998495</v>
      </c>
      <c r="C109">
        <f>C69*10000/C62</f>
        <v>-0.1467381240893866</v>
      </c>
      <c r="D109">
        <f>D69*10000/D62</f>
        <v>0.00750956766994173</v>
      </c>
      <c r="E109">
        <f>E69*10000/E62</f>
        <v>-0.061435858363055915</v>
      </c>
      <c r="F109">
        <f>F69*10000/F62</f>
        <v>0.03415135253390474</v>
      </c>
      <c r="G109">
        <f>AVERAGE(C109:E109)</f>
        <v>-0.0668881382608336</v>
      </c>
      <c r="H109">
        <f>STDEV(C109:E109)</f>
        <v>0.07726825428552773</v>
      </c>
      <c r="I109">
        <f>(B109*B4+C109*C4+D109*D4+E109*E4+F109*F4)/SUM(B4:F4)</f>
        <v>-0.027573740193303824</v>
      </c>
    </row>
    <row r="110" spans="1:11" ht="12.75">
      <c r="A110" t="s">
        <v>73</v>
      </c>
      <c r="B110">
        <f>B70*10000/B62</f>
        <v>-0.3354194183458536</v>
      </c>
      <c r="C110">
        <f>C70*10000/C62</f>
        <v>-0.09129040590853794</v>
      </c>
      <c r="D110">
        <f>D70*10000/D62</f>
        <v>-0.12893155507159934</v>
      </c>
      <c r="E110">
        <f>E70*10000/E62</f>
        <v>-0.09745345838662503</v>
      </c>
      <c r="F110">
        <f>F70*10000/F62</f>
        <v>-0.3873695516496726</v>
      </c>
      <c r="G110">
        <f>AVERAGE(C110:E110)</f>
        <v>-0.10589180645558745</v>
      </c>
      <c r="H110">
        <f>STDEV(C110:E110)</f>
        <v>0.020189559583573772</v>
      </c>
      <c r="I110">
        <f>(B110*B4+C110*C4+D110*D4+E110*E4+F110*F4)/SUM(B4:F4)</f>
        <v>-0.1767305334119192</v>
      </c>
      <c r="K110">
        <f>EXP(AVERAGE(K103:K107))</f>
        <v>0.02288305412527152</v>
      </c>
    </row>
    <row r="111" spans="1:9" ht="12.75">
      <c r="A111" t="s">
        <v>74</v>
      </c>
      <c r="B111">
        <f>B71*10000/B62</f>
        <v>-0.03295877471505561</v>
      </c>
      <c r="C111">
        <f>C71*10000/C62</f>
        <v>-0.018373939020417986</v>
      </c>
      <c r="D111">
        <f>D71*10000/D62</f>
        <v>-0.01733000872835561</v>
      </c>
      <c r="E111">
        <f>E71*10000/E62</f>
        <v>-0.005727967641547148</v>
      </c>
      <c r="F111">
        <f>F71*10000/F62</f>
        <v>-0.05476543138086269</v>
      </c>
      <c r="G111">
        <f>AVERAGE(C111:E111)</f>
        <v>-0.01381063846344025</v>
      </c>
      <c r="H111">
        <f>STDEV(C111:E111)</f>
        <v>0.0070192323885865816</v>
      </c>
      <c r="I111">
        <f>(B111*B4+C111*C4+D111*D4+E111*E4+F111*F4)/SUM(B4:F4)</f>
        <v>-0.022055890969763882</v>
      </c>
    </row>
    <row r="112" spans="1:9" ht="12.75">
      <c r="A112" t="s">
        <v>75</v>
      </c>
      <c r="B112">
        <f>B72*10000/B62</f>
        <v>-0.05243559590944437</v>
      </c>
      <c r="C112">
        <f>C72*10000/C62</f>
        <v>-0.03552628520860716</v>
      </c>
      <c r="D112">
        <f>D72*10000/D62</f>
        <v>-0.01374504115713996</v>
      </c>
      <c r="E112">
        <f>E72*10000/E62</f>
        <v>-0.016304954118976672</v>
      </c>
      <c r="F112">
        <f>F72*10000/F62</f>
        <v>-0.04154731847689238</v>
      </c>
      <c r="G112">
        <f>AVERAGE(C112:E112)</f>
        <v>-0.021858760161574595</v>
      </c>
      <c r="H112">
        <f>STDEV(C112:E112)</f>
        <v>0.011905428143350901</v>
      </c>
      <c r="I112">
        <f>(B112*B4+C112*C4+D112*D4+E112*E4+F112*F4)/SUM(B4:F4)</f>
        <v>-0.02891649158938327</v>
      </c>
    </row>
    <row r="113" spans="1:9" ht="12.75">
      <c r="A113" t="s">
        <v>76</v>
      </c>
      <c r="B113">
        <f>B73*10000/B62</f>
        <v>0.01511081438685979</v>
      </c>
      <c r="C113">
        <f>C73*10000/C62</f>
        <v>0.031482170700564936</v>
      </c>
      <c r="D113">
        <f>D73*10000/D62</f>
        <v>0.027580168589722596</v>
      </c>
      <c r="E113">
        <f>E73*10000/E62</f>
        <v>0.02458946336272391</v>
      </c>
      <c r="F113">
        <f>F73*10000/F62</f>
        <v>0.00880785836154148</v>
      </c>
      <c r="G113">
        <f>AVERAGE(C113:E113)</f>
        <v>0.02788393421767048</v>
      </c>
      <c r="H113">
        <f>STDEV(C113:E113)</f>
        <v>0.0034563794321260314</v>
      </c>
      <c r="I113">
        <f>(B113*B4+C113*C4+D113*D4+E113*E4+F113*F4)/SUM(B4:F4)</f>
        <v>0.023485960505650775</v>
      </c>
    </row>
    <row r="114" spans="1:11" ht="12.75">
      <c r="A114" t="s">
        <v>77</v>
      </c>
      <c r="B114">
        <f>B74*10000/B62</f>
        <v>-0.21596063969399143</v>
      </c>
      <c r="C114">
        <f>C74*10000/C62</f>
        <v>-0.2113558621075984</v>
      </c>
      <c r="D114">
        <f>D74*10000/D62</f>
        <v>-0.20769579273688862</v>
      </c>
      <c r="E114">
        <f>E74*10000/E62</f>
        <v>-0.20185087450184344</v>
      </c>
      <c r="F114">
        <f>F74*10000/F62</f>
        <v>-0.1602144524980743</v>
      </c>
      <c r="G114">
        <f>AVERAGE(C114:E114)</f>
        <v>-0.20696750978211018</v>
      </c>
      <c r="H114">
        <f>STDEV(C114:E114)</f>
        <v>0.004794162533023294</v>
      </c>
      <c r="I114">
        <f>(B114*B4+C114*C4+D114*D4+E114*E4+F114*F4)/SUM(B4:F4)</f>
        <v>-0.20202087929317925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0.0017742078933452234</v>
      </c>
      <c r="C115">
        <f>C75*10000/C62</f>
        <v>0.001479743663851748</v>
      </c>
      <c r="D115">
        <f>D75*10000/D62</f>
        <v>-0.004204209604987019</v>
      </c>
      <c r="E115">
        <f>E75*10000/E62</f>
        <v>-0.0014400196905202675</v>
      </c>
      <c r="F115">
        <f>F75*10000/F62</f>
        <v>-0.008878483511779348</v>
      </c>
      <c r="G115">
        <f>AVERAGE(C115:E115)</f>
        <v>-0.0013881618772185128</v>
      </c>
      <c r="H115">
        <f>STDEV(C115:E115)</f>
        <v>0.0028423314576569102</v>
      </c>
      <c r="I115">
        <f>(B115*B4+C115*C4+D115*D4+E115*E4+F115*F4)/SUM(B4:F4)</f>
        <v>-0.0019313544523370005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142.64979253861554</v>
      </c>
      <c r="C122">
        <f>C82*10000/C62</f>
        <v>74.82746424014387</v>
      </c>
      <c r="D122">
        <f>D82*10000/D62</f>
        <v>-16.768397269211647</v>
      </c>
      <c r="E122">
        <f>E82*10000/E62</f>
        <v>-74.57578177442628</v>
      </c>
      <c r="F122">
        <f>F82*10000/F62</f>
        <v>-124.69643450688672</v>
      </c>
      <c r="G122">
        <f>AVERAGE(C122:E122)</f>
        <v>-5.505571601164685</v>
      </c>
      <c r="H122">
        <f>STDEV(C122:E122)</f>
        <v>75.33572135079186</v>
      </c>
      <c r="I122">
        <f>(B122*B4+C122*C4+D122*D4+E122*E4+F122*F4)/SUM(B4:F4)</f>
        <v>0.012826694982719399</v>
      </c>
    </row>
    <row r="123" spans="1:9" ht="12.75">
      <c r="A123" t="s">
        <v>81</v>
      </c>
      <c r="B123">
        <f>B83*10000/B62</f>
        <v>0.9220540225709527</v>
      </c>
      <c r="C123">
        <f>C83*10000/C62</f>
        <v>-2.036936150228425</v>
      </c>
      <c r="D123">
        <f>D83*10000/D62</f>
        <v>-2.170619956827732</v>
      </c>
      <c r="E123">
        <f>E83*10000/E62</f>
        <v>-0.21395722124811975</v>
      </c>
      <c r="F123">
        <f>F83*10000/F62</f>
        <v>8.558126458012584</v>
      </c>
      <c r="G123">
        <f>AVERAGE(C123:E123)</f>
        <v>-1.4738377761014256</v>
      </c>
      <c r="H123">
        <f>STDEV(C123:E123)</f>
        <v>1.0931340720194505</v>
      </c>
      <c r="I123">
        <f>(B123*B4+C123*C4+D123*D4+E123*E4+F123*F4)/SUM(B4:F4)</f>
        <v>0.21365798678866943</v>
      </c>
    </row>
    <row r="124" spans="1:9" ht="12.75">
      <c r="A124" t="s">
        <v>82</v>
      </c>
      <c r="B124">
        <f>B84*10000/B62</f>
        <v>2.413372196593256</v>
      </c>
      <c r="C124">
        <f>C84*10000/C62</f>
        <v>0.6933756072835061</v>
      </c>
      <c r="D124">
        <f>D84*10000/D62</f>
        <v>-1.9191708290930483</v>
      </c>
      <c r="E124">
        <f>E84*10000/E62</f>
        <v>-2.229592226736157</v>
      </c>
      <c r="F124">
        <f>F84*10000/F62</f>
        <v>-0.504193180148916</v>
      </c>
      <c r="G124">
        <f>AVERAGE(C124:E124)</f>
        <v>-1.1517958161818997</v>
      </c>
      <c r="H124">
        <f>STDEV(C124:E124)</f>
        <v>1.6054854554024118</v>
      </c>
      <c r="I124">
        <f>(B124*B4+C124*C4+D124*D4+E124*E4+F124*F4)/SUM(B4:F4)</f>
        <v>-0.5491267483290456</v>
      </c>
    </row>
    <row r="125" spans="1:9" ht="12.75">
      <c r="A125" t="s">
        <v>83</v>
      </c>
      <c r="B125">
        <f>B85*10000/B62</f>
        <v>-0.1773795246964854</v>
      </c>
      <c r="C125">
        <f>C85*10000/C62</f>
        <v>-0.6322429004780942</v>
      </c>
      <c r="D125">
        <f>D85*10000/D62</f>
        <v>-0.8535645108457809</v>
      </c>
      <c r="E125">
        <f>E85*10000/E62</f>
        <v>0.01344848154763707</v>
      </c>
      <c r="F125">
        <f>F85*10000/F62</f>
        <v>-0.9485875379312042</v>
      </c>
      <c r="G125">
        <f>AVERAGE(C125:E125)</f>
        <v>-0.49078630992541267</v>
      </c>
      <c r="H125">
        <f>STDEV(C125:E125)</f>
        <v>0.45048347084309204</v>
      </c>
      <c r="I125">
        <f>(B125*B4+C125*C4+D125*D4+E125*E4+F125*F4)/SUM(B4:F4)</f>
        <v>-0.5066197857313126</v>
      </c>
    </row>
    <row r="126" spans="1:9" ht="12.75">
      <c r="A126" t="s">
        <v>84</v>
      </c>
      <c r="B126">
        <f>B86*10000/B62</f>
        <v>1.1476905579773131</v>
      </c>
      <c r="C126">
        <f>C86*10000/C62</f>
        <v>0.9343578996007809</v>
      </c>
      <c r="D126">
        <f>D86*10000/D62</f>
        <v>0.9009320792025626</v>
      </c>
      <c r="E126">
        <f>E86*10000/E62</f>
        <v>0.17802430508025158</v>
      </c>
      <c r="F126">
        <f>F86*10000/F62</f>
        <v>2.4001444209248692</v>
      </c>
      <c r="G126">
        <f>AVERAGE(C126:E126)</f>
        <v>0.6711047612945317</v>
      </c>
      <c r="H126">
        <f>STDEV(C126:E126)</f>
        <v>0.4273471347659716</v>
      </c>
      <c r="I126">
        <f>(B126*B4+C126*C4+D126*D4+E126*E4+F126*F4)/SUM(B4:F4)</f>
        <v>0.971184675302322</v>
      </c>
    </row>
    <row r="127" spans="1:9" ht="12.75">
      <c r="A127" t="s">
        <v>85</v>
      </c>
      <c r="B127">
        <f>B87*10000/B62</f>
        <v>0.06761072651288326</v>
      </c>
      <c r="C127">
        <f>C87*10000/C62</f>
        <v>-0.34903250241361033</v>
      </c>
      <c r="D127">
        <f>D87*10000/D62</f>
        <v>-0.40429180566486506</v>
      </c>
      <c r="E127">
        <f>E87*10000/E62</f>
        <v>-0.25177611615619444</v>
      </c>
      <c r="F127">
        <f>F87*10000/F62</f>
        <v>0.29483371767470157</v>
      </c>
      <c r="G127">
        <f>AVERAGE(C127:E127)</f>
        <v>-0.3350334747448899</v>
      </c>
      <c r="H127">
        <f>STDEV(C127:E127)</f>
        <v>0.0772155325587315</v>
      </c>
      <c r="I127">
        <f>(B127*B4+C127*C4+D127*D4+E127*E4+F127*F4)/SUM(B4:F4)</f>
        <v>-0.19257690023176152</v>
      </c>
    </row>
    <row r="128" spans="1:9" ht="12.75">
      <c r="A128" t="s">
        <v>86</v>
      </c>
      <c r="B128">
        <f>B88*10000/B62</f>
        <v>0.17592713101724952</v>
      </c>
      <c r="C128">
        <f>C88*10000/C62</f>
        <v>-0.012401461502853248</v>
      </c>
      <c r="D128">
        <f>D88*10000/D62</f>
        <v>-0.1926902085697378</v>
      </c>
      <c r="E128">
        <f>E88*10000/E62</f>
        <v>-0.23908945775499915</v>
      </c>
      <c r="F128">
        <f>F88*10000/F62</f>
        <v>-0.41723705808592915</v>
      </c>
      <c r="G128">
        <f>AVERAGE(C128:E128)</f>
        <v>-0.14806037594253008</v>
      </c>
      <c r="H128">
        <f>STDEV(C128:E128)</f>
        <v>0.11975278026606588</v>
      </c>
      <c r="I128">
        <f>(B128*B4+C128*C4+D128*D4+E128*E4+F128*F4)/SUM(B4:F4)</f>
        <v>-0.1371351530962044</v>
      </c>
    </row>
    <row r="129" spans="1:9" ht="12.75">
      <c r="A129" t="s">
        <v>87</v>
      </c>
      <c r="B129">
        <f>B89*10000/B62</f>
        <v>-0.11328740614890769</v>
      </c>
      <c r="C129">
        <f>C89*10000/C62</f>
        <v>-0.1437434542517992</v>
      </c>
      <c r="D129">
        <f>D89*10000/D62</f>
        <v>-0.10951138783354265</v>
      </c>
      <c r="E129">
        <f>E89*10000/E62</f>
        <v>-0.03951046014642591</v>
      </c>
      <c r="F129">
        <f>F89*10000/F62</f>
        <v>-0.0556274865056851</v>
      </c>
      <c r="G129">
        <f>AVERAGE(C129:E129)</f>
        <v>-0.09758843407725593</v>
      </c>
      <c r="H129">
        <f>STDEV(C129:E129)</f>
        <v>0.05312952931043725</v>
      </c>
      <c r="I129">
        <f>(B129*B4+C129*C4+D129*D4+E129*E4+F129*F4)/SUM(B4:F4)</f>
        <v>-0.09425550201009417</v>
      </c>
    </row>
    <row r="130" spans="1:9" ht="12.75">
      <c r="A130" t="s">
        <v>88</v>
      </c>
      <c r="B130">
        <f>B90*10000/B62</f>
        <v>0.12617168049620217</v>
      </c>
      <c r="C130">
        <f>C90*10000/C62</f>
        <v>0.2398030928428781</v>
      </c>
      <c r="D130">
        <f>D90*10000/D62</f>
        <v>0.10231831426061369</v>
      </c>
      <c r="E130">
        <f>E90*10000/E62</f>
        <v>0.0683576459034941</v>
      </c>
      <c r="F130">
        <f>F90*10000/F62</f>
        <v>0.326035012578656</v>
      </c>
      <c r="G130">
        <f>AVERAGE(C130:E130)</f>
        <v>0.13682635100232862</v>
      </c>
      <c r="H130">
        <f>STDEV(C130:E130)</f>
        <v>0.09078264574733952</v>
      </c>
      <c r="I130">
        <f>(B130*B4+C130*C4+D130*D4+E130*E4+F130*F4)/SUM(B4:F4)</f>
        <v>0.1605784873501451</v>
      </c>
    </row>
    <row r="131" spans="1:9" ht="12.75">
      <c r="A131" t="s">
        <v>89</v>
      </c>
      <c r="B131">
        <f>B91*10000/B62</f>
        <v>-0.038450555389113225</v>
      </c>
      <c r="C131">
        <f>C91*10000/C62</f>
        <v>-0.055386107845475374</v>
      </c>
      <c r="D131">
        <f>D91*10000/D62</f>
        <v>-0.03464201531000786</v>
      </c>
      <c r="E131">
        <f>E91*10000/E62</f>
        <v>-0.05785180013623987</v>
      </c>
      <c r="F131">
        <f>F91*10000/F62</f>
        <v>-0.04351256037394804</v>
      </c>
      <c r="G131">
        <f>AVERAGE(C131:E131)</f>
        <v>-0.049293307763907696</v>
      </c>
      <c r="H131">
        <f>STDEV(C131:E131)</f>
        <v>0.01274814447460732</v>
      </c>
      <c r="I131">
        <f>(B131*B4+C131*C4+D131*D4+E131*E4+F131*F4)/SUM(B4:F4)</f>
        <v>-0.046951795470850606</v>
      </c>
    </row>
    <row r="132" spans="1:9" ht="12.75">
      <c r="A132" t="s">
        <v>90</v>
      </c>
      <c r="B132">
        <f>B92*10000/B62</f>
        <v>0.006709127469166531</v>
      </c>
      <c r="C132">
        <f>C92*10000/C62</f>
        <v>0.00040053551653793855</v>
      </c>
      <c r="D132">
        <f>D92*10000/D62</f>
        <v>-0.015316425886663359</v>
      </c>
      <c r="E132">
        <f>E92*10000/E62</f>
        <v>-0.01084811331265296</v>
      </c>
      <c r="F132">
        <f>F92*10000/F62</f>
        <v>-0.03837786210392948</v>
      </c>
      <c r="G132">
        <f>AVERAGE(C132:E132)</f>
        <v>-0.008588001227592795</v>
      </c>
      <c r="H132">
        <f>STDEV(C132:E132)</f>
        <v>0.00809856770763856</v>
      </c>
      <c r="I132">
        <f>(B132*B4+C132*C4+D132*D4+E132*E4+F132*F4)/SUM(B4:F4)</f>
        <v>-0.010354816163863608</v>
      </c>
    </row>
    <row r="133" spans="1:9" ht="12.75">
      <c r="A133" t="s">
        <v>91</v>
      </c>
      <c r="B133">
        <f>B93*10000/B62</f>
        <v>0.0871376122757985</v>
      </c>
      <c r="C133">
        <f>C93*10000/C62</f>
        <v>0.08095157152771505</v>
      </c>
      <c r="D133">
        <f>D93*10000/D62</f>
        <v>0.0726078157541856</v>
      </c>
      <c r="E133">
        <f>E93*10000/E62</f>
        <v>0.0696749785772437</v>
      </c>
      <c r="F133">
        <f>F93*10000/F62</f>
        <v>0.05734751616312139</v>
      </c>
      <c r="G133">
        <f>AVERAGE(C133:E133)</f>
        <v>0.07441145528638145</v>
      </c>
      <c r="H133">
        <f>STDEV(C133:E133)</f>
        <v>0.005850660117818244</v>
      </c>
      <c r="I133">
        <f>(B133*B4+C133*C4+D133*D4+E133*E4+F133*F4)/SUM(B4:F4)</f>
        <v>0.07397318976512401</v>
      </c>
    </row>
    <row r="134" spans="1:9" ht="12.75">
      <c r="A134" t="s">
        <v>92</v>
      </c>
      <c r="B134">
        <f>B94*10000/B62</f>
        <v>-0.022106143657855327</v>
      </c>
      <c r="C134">
        <f>C94*10000/C62</f>
        <v>-0.0013066141277237344</v>
      </c>
      <c r="D134">
        <f>D94*10000/D62</f>
        <v>0.00820445777822867</v>
      </c>
      <c r="E134">
        <f>E94*10000/E62</f>
        <v>0.015540840983939163</v>
      </c>
      <c r="F134">
        <f>F94*10000/F62</f>
        <v>-0.012732099243279662</v>
      </c>
      <c r="G134">
        <f>AVERAGE(C134:E134)</f>
        <v>0.0074795615448146995</v>
      </c>
      <c r="H134">
        <f>STDEV(C134:E134)</f>
        <v>0.008447087773119645</v>
      </c>
      <c r="I134">
        <f>(B134*B4+C134*C4+D134*D4+E134*E4+F134*F4)/SUM(B4:F4)</f>
        <v>0.0004956802895309363</v>
      </c>
    </row>
    <row r="135" spans="1:9" ht="12.75">
      <c r="A135" t="s">
        <v>93</v>
      </c>
      <c r="B135">
        <f>B95*10000/B62</f>
        <v>-0.006397003248777373</v>
      </c>
      <c r="C135">
        <f>C95*10000/C62</f>
        <v>-0.0047202061176080425</v>
      </c>
      <c r="D135">
        <f>D95*10000/D62</f>
        <v>-0.003048571666286286</v>
      </c>
      <c r="E135">
        <f>E95*10000/E62</f>
        <v>-0.004532642173498951</v>
      </c>
      <c r="F135">
        <f>F95*10000/F62</f>
        <v>-0.000359662487207028</v>
      </c>
      <c r="G135">
        <f>AVERAGE(C135:E135)</f>
        <v>-0.004100473319131093</v>
      </c>
      <c r="H135">
        <f>STDEV(C135:E135)</f>
        <v>0.000915788116174079</v>
      </c>
      <c r="I135">
        <f>(B135*B4+C135*C4+D135*D4+E135*E4+F135*F4)/SUM(B4:F4)</f>
        <v>-0.003932940608244101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2004-07-02T09:57:17Z</cp:lastPrinted>
  <dcterms:created xsi:type="dcterms:W3CDTF">2004-07-02T09:57:17Z</dcterms:created>
  <dcterms:modified xsi:type="dcterms:W3CDTF">2004-07-02T16:59:54Z</dcterms:modified>
  <cp:category/>
  <cp:version/>
  <cp:contentType/>
  <cp:contentStatus/>
</cp:coreProperties>
</file>