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<sst xmlns="http://schemas.openxmlformats.org/spreadsheetml/2006/main" count="204" uniqueCount="98">
  <si>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06/07/2004       07:21:20</t>
  </si>
  <si>
    <t>LISSNER</t>
  </si>
  <si>
    <t>HCMQAP275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</si>
  <si>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</si>
  <si>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</si>
  <si>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</si>
  <si>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</si>
  <si>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</si>
  <si>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</si>
  <si>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</si>
  <si>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</si>
  <si>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</si>
  <si>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</si>
  <si>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</si>
  <si>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</si>
  <si>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</si>
  <si>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</si>
  <si>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</si>
  <si>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</si>
  <si>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</si>
  <si>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</si>
  <si>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</si>
  <si>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</si>
  <si>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</si>
  <si>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</si>
  <si>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</si>
  <si>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</si>
  <si>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</si>
  <si>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</si>
  <si>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</si>
  <si>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</si>
  <si>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</si>
  <si>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</si>
  <si>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</si>
  <si>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</si>
  <si>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</si>
  <si>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</si>
  <si>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</si>
  <si>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</si>
  <si>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</si>
  <si>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</si>
  <si>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</si>
  <si>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</si>
  <si>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</si>
  <si>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</si>
  <si>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</si>
  <si>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</si>
  <si>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-0.003755*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</si>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</sst>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4841785"/>
        <c:axId val="23814018"/>
      </c:lineChart>
      <c:catAx>
        <c:axId val="548417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3814018"/>
        <c:crosses val="autoZero"/>
        <c:auto val="1"/>
        <c:lblOffset val="100"/>
        <c:noMultiLvlLbl val="0"/>
      </c:catAx>
      <c:valAx>
        <c:axId val="23814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5484178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</v>
      </c>
      <c r="C4" s="13">
        <v>-0.003755</v>
      </c>
      <c r="D4" s="13">
        <v>-0.003754</v>
      </c>
      <c r="E4" s="13">
        <v>-0.003756</v>
      </c>
      <c r="F4" s="24">
        <v>-0.002083</v>
      </c>
      <c r="G4" s="34">
        <v>-0.011704</v>
      </c>
    </row>
    <row r="5" spans="1:7" ht="12.75" thickBot="1">
      <c r="A5" s="44" t="s">
        <v>13</v>
      </c>
      <c r="B5" s="45">
        <v>7.614421</v>
      </c>
      <c r="C5" s="46">
        <v>3.868622</v>
      </c>
      <c r="D5" s="46">
        <v>-0.675567</v>
      </c>
      <c r="E5" s="46">
        <v>-3.885701</v>
      </c>
      <c r="F5" s="47">
        <v>-7.056709</v>
      </c>
      <c r="G5" s="48">
        <v>2.981157</v>
      </c>
    </row>
    <row r="6" spans="1:7" ht="12.75" thickTop="1">
      <c r="A6" s="6" t="s">
        <v>14</v>
      </c>
      <c r="B6" s="39">
        <v>101.059</v>
      </c>
      <c r="C6" s="40">
        <v>-5.930401</v>
      </c>
      <c r="D6" s="40">
        <v>-58.58723</v>
      </c>
      <c r="E6" s="40">
        <v>-11.27104</v>
      </c>
      <c r="F6" s="41">
        <v>26.99497</v>
      </c>
      <c r="G6" s="42">
        <v>0.00312894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0.4043643</v>
      </c>
      <c r="C8" s="14">
        <v>-0.5827439</v>
      </c>
      <c r="D8" s="14">
        <v>-1.879361</v>
      </c>
      <c r="E8" s="14">
        <v>-1.199775</v>
      </c>
      <c r="F8" s="25">
        <v>-1.871643</v>
      </c>
      <c r="G8" s="35">
        <v>-1.07224</v>
      </c>
    </row>
    <row r="9" spans="1:7" ht="12">
      <c r="A9" s="20" t="s">
        <v>17</v>
      </c>
      <c r="B9" s="29">
        <v>0.356625</v>
      </c>
      <c r="C9" s="14">
        <v>0.5690903</v>
      </c>
      <c r="D9" s="14">
        <v>-0.2222596</v>
      </c>
      <c r="E9" s="14">
        <v>0.2487046</v>
      </c>
      <c r="F9" s="25">
        <v>-1.260089</v>
      </c>
      <c r="G9" s="35">
        <v>0.02672413</v>
      </c>
    </row>
    <row r="10" spans="1:7" ht="12">
      <c r="A10" s="20" t="s">
        <v>18</v>
      </c>
      <c r="B10" s="29">
        <v>0.3929482</v>
      </c>
      <c r="C10" s="14">
        <v>0.5726666</v>
      </c>
      <c r="D10" s="14">
        <v>0.8486167</v>
      </c>
      <c r="E10" s="14">
        <v>0.2579353</v>
      </c>
      <c r="F10" s="25">
        <v>0.4700879</v>
      </c>
      <c r="G10" s="35">
        <v>0.5235837</v>
      </c>
    </row>
    <row r="11" spans="1:7" ht="12">
      <c r="A11" s="21" t="s">
        <v>19</v>
      </c>
      <c r="B11" s="31">
        <v>2.381392</v>
      </c>
      <c r="C11" s="16">
        <v>1.741688</v>
      </c>
      <c r="D11" s="16">
        <v>1.679645</v>
      </c>
      <c r="E11" s="16">
        <v>0.9130276</v>
      </c>
      <c r="F11" s="27">
        <v>13.48963</v>
      </c>
      <c r="G11" s="37">
        <v>3.187632</v>
      </c>
    </row>
    <row r="12" spans="1:7" ht="12">
      <c r="A12" s="20" t="s">
        <v>20</v>
      </c>
      <c r="B12" s="29">
        <v>0.1429645</v>
      </c>
      <c r="C12" s="14">
        <v>-0.03322104</v>
      </c>
      <c r="D12" s="14">
        <v>-0.2673815</v>
      </c>
      <c r="E12" s="14">
        <v>-0.1818465</v>
      </c>
      <c r="F12" s="25">
        <v>-0.3475446</v>
      </c>
      <c r="G12" s="35">
        <v>-0.141766</v>
      </c>
    </row>
    <row r="13" spans="1:7" ht="12">
      <c r="A13" s="20" t="s">
        <v>21</v>
      </c>
      <c r="B13" s="29">
        <v>0.03048653</v>
      </c>
      <c r="C13" s="14">
        <v>0.1568541</v>
      </c>
      <c r="D13" s="14">
        <v>-0.154102</v>
      </c>
      <c r="E13" s="14">
        <v>-0.07806467</v>
      </c>
      <c r="F13" s="25">
        <v>0.01907434</v>
      </c>
      <c r="G13" s="35">
        <v>-0.01117786</v>
      </c>
    </row>
    <row r="14" spans="1:7" ht="12">
      <c r="A14" s="20" t="s">
        <v>22</v>
      </c>
      <c r="B14" s="29">
        <v>-0.1265304</v>
      </c>
      <c r="C14" s="14">
        <v>0.03365822</v>
      </c>
      <c r="D14" s="14">
        <v>0.007422439</v>
      </c>
      <c r="E14" s="14">
        <v>-0.1012712</v>
      </c>
      <c r="F14" s="25">
        <v>0.1266566</v>
      </c>
      <c r="G14" s="35">
        <v>-0.01590759</v>
      </c>
    </row>
    <row r="15" spans="1:7" ht="12">
      <c r="A15" s="21" t="s">
        <v>23</v>
      </c>
      <c r="B15" s="31">
        <v>-0.38461</v>
      </c>
      <c r="C15" s="16">
        <v>-0.1310601</v>
      </c>
      <c r="D15" s="16">
        <v>-0.1010665</v>
      </c>
      <c r="E15" s="16">
        <v>-0.1936619</v>
      </c>
      <c r="F15" s="27">
        <v>-0.3553833</v>
      </c>
      <c r="G15" s="37">
        <v>-0.2055586</v>
      </c>
    </row>
    <row r="16" spans="1:7" ht="12">
      <c r="A16" s="20" t="s">
        <v>24</v>
      </c>
      <c r="B16" s="29">
        <v>0.04671302</v>
      </c>
      <c r="C16" s="14">
        <v>0.02346989</v>
      </c>
      <c r="D16" s="14">
        <v>0.02553401</v>
      </c>
      <c r="E16" s="14">
        <v>0.01886944</v>
      </c>
      <c r="F16" s="25">
        <v>-0.04369604</v>
      </c>
      <c r="G16" s="35">
        <v>0.01726255</v>
      </c>
    </row>
    <row r="17" spans="1:7" ht="12">
      <c r="A17" s="20" t="s">
        <v>25</v>
      </c>
      <c r="B17" s="29">
        <v>-0.03373637</v>
      </c>
      <c r="C17" s="14">
        <v>-0.0241878</v>
      </c>
      <c r="D17" s="14">
        <v>-0.01257225</v>
      </c>
      <c r="E17" s="14">
        <v>-0.004945225</v>
      </c>
      <c r="F17" s="25">
        <v>-0.01892412</v>
      </c>
      <c r="G17" s="35">
        <v>-0.01744503</v>
      </c>
    </row>
    <row r="18" spans="1:7" ht="12">
      <c r="A18" s="20" t="s">
        <v>26</v>
      </c>
      <c r="B18" s="29">
        <v>-0.02702864</v>
      </c>
      <c r="C18" s="14">
        <v>0.01676382</v>
      </c>
      <c r="D18" s="14">
        <v>0.04283058</v>
      </c>
      <c r="E18" s="14">
        <v>0.03887582</v>
      </c>
      <c r="F18" s="25">
        <v>-0.001312778</v>
      </c>
      <c r="G18" s="35">
        <v>0.01959638</v>
      </c>
    </row>
    <row r="19" spans="1:7" ht="12">
      <c r="A19" s="21" t="s">
        <v>27</v>
      </c>
      <c r="B19" s="31">
        <v>-0.2066686</v>
      </c>
      <c r="C19" s="16">
        <v>-0.1941732</v>
      </c>
      <c r="D19" s="16">
        <v>-0.198274</v>
      </c>
      <c r="E19" s="16">
        <v>-0.1926279</v>
      </c>
      <c r="F19" s="27">
        <v>-0.1409906</v>
      </c>
      <c r="G19" s="37">
        <v>-0.1894987</v>
      </c>
    </row>
    <row r="20" spans="1:7" ht="12.75" thickBot="1">
      <c r="A20" s="44" t="s">
        <v>28</v>
      </c>
      <c r="B20" s="45">
        <v>0.001984407</v>
      </c>
      <c r="C20" s="46">
        <v>0.003274391</v>
      </c>
      <c r="D20" s="46">
        <v>0.004631396</v>
      </c>
      <c r="E20" s="46">
        <v>0.007617124</v>
      </c>
      <c r="F20" s="47">
        <v>-0.0006003731</v>
      </c>
      <c r="G20" s="48">
        <v>0.003942885</v>
      </c>
    </row>
    <row r="21" spans="1:7" ht="12.75" thickTop="1">
      <c r="A21" s="6" t="s">
        <v>29</v>
      </c>
      <c r="B21" s="39">
        <v>-142.305</v>
      </c>
      <c r="C21" s="40">
        <v>87.98708</v>
      </c>
      <c r="D21" s="40">
        <v>130.2959</v>
      </c>
      <c r="E21" s="40">
        <v>-20.75717</v>
      </c>
      <c r="F21" s="41">
        <v>-201.6318</v>
      </c>
      <c r="G21" s="43">
        <v>-0.0002897825</v>
      </c>
    </row>
    <row r="22" spans="1:7" ht="12">
      <c r="A22" s="20" t="s">
        <v>30</v>
      </c>
      <c r="B22" s="29">
        <v>152.3002</v>
      </c>
      <c r="C22" s="14">
        <v>77.37398</v>
      </c>
      <c r="D22" s="14">
        <v>-13.51134</v>
      </c>
      <c r="E22" s="14">
        <v>-77.71558</v>
      </c>
      <c r="F22" s="25">
        <v>-141.1436</v>
      </c>
      <c r="G22" s="36">
        <v>0</v>
      </c>
    </row>
    <row r="23" spans="1:7" ht="12">
      <c r="A23" s="20" t="s">
        <v>31</v>
      </c>
      <c r="B23" s="29">
        <v>-1.12768</v>
      </c>
      <c r="C23" s="14">
        <v>1.081237</v>
      </c>
      <c r="D23" s="14">
        <v>2.117023</v>
      </c>
      <c r="E23" s="14">
        <v>0.1306897</v>
      </c>
      <c r="F23" s="25">
        <v>10.66036</v>
      </c>
      <c r="G23" s="35">
        <v>2.06005</v>
      </c>
    </row>
    <row r="24" spans="1:7" ht="12">
      <c r="A24" s="20" t="s">
        <v>32</v>
      </c>
      <c r="B24" s="29">
        <v>2.886564</v>
      </c>
      <c r="C24" s="14">
        <v>3.368716</v>
      </c>
      <c r="D24" s="14">
        <v>1.982562</v>
      </c>
      <c r="E24" s="14">
        <v>0.95799</v>
      </c>
      <c r="F24" s="25">
        <v>2.012007</v>
      </c>
      <c r="G24" s="35">
        <v>2.204243</v>
      </c>
    </row>
    <row r="25" spans="1:7" ht="12">
      <c r="A25" s="20" t="s">
        <v>33</v>
      </c>
      <c r="B25" s="29">
        <v>0.3041856</v>
      </c>
      <c r="C25" s="14">
        <v>0.4726068</v>
      </c>
      <c r="D25" s="14">
        <v>0.857681</v>
      </c>
      <c r="E25" s="14">
        <v>-0.9032383</v>
      </c>
      <c r="F25" s="25">
        <v>-1.273228</v>
      </c>
      <c r="G25" s="35">
        <v>-0.02324759</v>
      </c>
    </row>
    <row r="26" spans="1:7" ht="12">
      <c r="A26" s="21" t="s">
        <v>34</v>
      </c>
      <c r="B26" s="31">
        <v>1.298487</v>
      </c>
      <c r="C26" s="16">
        <v>0.4166602</v>
      </c>
      <c r="D26" s="16">
        <v>0.1325923</v>
      </c>
      <c r="E26" s="16">
        <v>0.843003</v>
      </c>
      <c r="F26" s="27">
        <v>1.384687</v>
      </c>
      <c r="G26" s="37">
        <v>0.7079197</v>
      </c>
    </row>
    <row r="27" spans="1:7" ht="12">
      <c r="A27" s="20" t="s">
        <v>35</v>
      </c>
      <c r="B27" s="29">
        <v>0.2978015</v>
      </c>
      <c r="C27" s="14">
        <v>0.1574673</v>
      </c>
      <c r="D27" s="14">
        <v>0.4022633</v>
      </c>
      <c r="E27" s="14">
        <v>0.5723243</v>
      </c>
      <c r="F27" s="25">
        <v>0.3820485</v>
      </c>
      <c r="G27" s="35">
        <v>0.3664762</v>
      </c>
    </row>
    <row r="28" spans="1:7" ht="12">
      <c r="A28" s="20" t="s">
        <v>36</v>
      </c>
      <c r="B28" s="29">
        <v>0.3219076</v>
      </c>
      <c r="C28" s="14">
        <v>0.4169809</v>
      </c>
      <c r="D28" s="14">
        <v>0.1947819</v>
      </c>
      <c r="E28" s="14">
        <v>0.3463723</v>
      </c>
      <c r="F28" s="25">
        <v>0.2734858</v>
      </c>
      <c r="G28" s="35">
        <v>0.3136267</v>
      </c>
    </row>
    <row r="29" spans="1:7" ht="12">
      <c r="A29" s="20" t="s">
        <v>37</v>
      </c>
      <c r="B29" s="29">
        <v>0.01130723</v>
      </c>
      <c r="C29" s="14">
        <v>-0.01037424</v>
      </c>
      <c r="D29" s="14">
        <v>-0.0600463</v>
      </c>
      <c r="E29" s="14">
        <v>-0.1422792</v>
      </c>
      <c r="F29" s="25">
        <v>0.09500569</v>
      </c>
      <c r="G29" s="35">
        <v>-0.03686748</v>
      </c>
    </row>
    <row r="30" spans="1:7" ht="12">
      <c r="A30" s="21" t="s">
        <v>38</v>
      </c>
      <c r="B30" s="31">
        <v>0.02206891</v>
      </c>
      <c r="C30" s="16">
        <v>0.006356025</v>
      </c>
      <c r="D30" s="16">
        <v>-0.0944648</v>
      </c>
      <c r="E30" s="16">
        <v>-0.08571941</v>
      </c>
      <c r="F30" s="27">
        <v>0.3270179</v>
      </c>
      <c r="G30" s="37">
        <v>0.004998298</v>
      </c>
    </row>
    <row r="31" spans="1:7" ht="12">
      <c r="A31" s="20" t="s">
        <v>39</v>
      </c>
      <c r="B31" s="29">
        <v>0.01809721</v>
      </c>
      <c r="C31" s="14">
        <v>-0.03724966</v>
      </c>
      <c r="D31" s="14">
        <v>-0.01940013</v>
      </c>
      <c r="E31" s="14">
        <v>-0.03088145</v>
      </c>
      <c r="F31" s="25">
        <v>0.01929579</v>
      </c>
      <c r="G31" s="35">
        <v>-0.01586318</v>
      </c>
    </row>
    <row r="32" spans="1:7" ht="12">
      <c r="A32" s="20" t="s">
        <v>40</v>
      </c>
      <c r="B32" s="29">
        <v>0.01953371</v>
      </c>
      <c r="C32" s="14">
        <v>0.02831127</v>
      </c>
      <c r="D32" s="14">
        <v>0.02547602</v>
      </c>
      <c r="E32" s="14">
        <v>0.03847943</v>
      </c>
      <c r="F32" s="25">
        <v>0.0379795</v>
      </c>
      <c r="G32" s="35">
        <v>0.03009454</v>
      </c>
    </row>
    <row r="33" spans="1:7" ht="12">
      <c r="A33" s="20" t="s">
        <v>41</v>
      </c>
      <c r="B33" s="29">
        <v>0.1287987</v>
      </c>
      <c r="C33" s="14">
        <v>0.05503012</v>
      </c>
      <c r="D33" s="14">
        <v>0.05158932</v>
      </c>
      <c r="E33" s="14">
        <v>0.08673395</v>
      </c>
      <c r="F33" s="25">
        <v>0.09209332</v>
      </c>
      <c r="G33" s="35">
        <v>0.07746114</v>
      </c>
    </row>
    <row r="34" spans="1:7" ht="12">
      <c r="A34" s="21" t="s">
        <v>42</v>
      </c>
      <c r="B34" s="31">
        <v>-0.0315463</v>
      </c>
      <c r="C34" s="16">
        <v>-0.01595297</v>
      </c>
      <c r="D34" s="16">
        <v>-0.009922316</v>
      </c>
      <c r="E34" s="16">
        <v>-0.003666433</v>
      </c>
      <c r="F34" s="27">
        <v>-0.01191599</v>
      </c>
      <c r="G34" s="37">
        <v>-0.01328091</v>
      </c>
    </row>
    <row r="35" spans="1:7" ht="12.75" thickBot="1">
      <c r="A35" s="22" t="s">
        <v>43</v>
      </c>
      <c r="B35" s="32">
        <v>-0.00817017</v>
      </c>
      <c r="C35" s="17">
        <v>-0.005521511</v>
      </c>
      <c r="D35" s="17">
        <v>-0.007755446</v>
      </c>
      <c r="E35" s="17">
        <v>-0.01488453</v>
      </c>
      <c r="F35" s="28">
        <v>0.0002065209</v>
      </c>
      <c r="G35" s="38">
        <v>-0.00793104</v>
      </c>
    </row>
    <row r="36" spans="1:7" ht="12">
      <c r="A36" s="4" t="s">
        <v>44</v>
      </c>
      <c r="B36" s="3">
        <v>21.37451</v>
      </c>
      <c r="C36" s="3">
        <v>21.36841</v>
      </c>
      <c r="D36" s="3">
        <v>21.37146</v>
      </c>
      <c r="E36" s="3">
        <v>21.36231</v>
      </c>
      <c r="F36" s="3">
        <v>21.36536</v>
      </c>
      <c r="G36" s="3"/>
    </row>
    <row r="37" spans="1:6" ht="12">
      <c r="A37" s="4" t="s">
        <v>45</v>
      </c>
      <c r="B37" s="2">
        <v>-0.1439412</v>
      </c>
      <c r="C37" s="2">
        <v>-0.08036296</v>
      </c>
      <c r="D37" s="2">
        <v>-0.04577637</v>
      </c>
      <c r="E37" s="2">
        <v>-0.009155274</v>
      </c>
      <c r="F37" s="2">
        <v>0.02187093</v>
      </c>
    </row>
    <row r="38" spans="1:7" ht="12">
      <c r="A38" s="4" t="s">
        <v>53</v>
      </c>
      <c r="B38" s="2">
        <v>-0.000168077</v>
      </c>
      <c r="C38" s="2">
        <v>0</v>
      </c>
      <c r="D38" s="2">
        <v>9.98974E-05</v>
      </c>
      <c r="E38" s="2">
        <v>1.88854E-05</v>
      </c>
      <c r="F38" s="2">
        <v>-5.071938E-05</v>
      </c>
      <c r="G38" s="2">
        <v>0.0002872297</v>
      </c>
    </row>
    <row r="39" spans="1:7" ht="12.75" thickBot="1">
      <c r="A39" s="4" t="s">
        <v>54</v>
      </c>
      <c r="B39" s="2">
        <v>0.0002444784</v>
      </c>
      <c r="C39" s="2">
        <v>-0.0001496471</v>
      </c>
      <c r="D39" s="2">
        <v>-0.000221368</v>
      </c>
      <c r="E39" s="2">
        <v>3.543396E-05</v>
      </c>
      <c r="F39" s="2">
        <v>0.0003420581</v>
      </c>
      <c r="G39" s="2">
        <v>0.0008006667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3.117035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0.003755</v>
      </c>
      <c r="D4">
        <v>0.003754</v>
      </c>
      <c r="E4">
        <v>0.003756</v>
      </c>
      <c r="F4">
        <v>0.002083</v>
      </c>
      <c r="G4">
        <v>0.011704</v>
      </c>
    </row>
    <row r="5" spans="1:7" ht="12.75">
      <c r="A5" t="s">
        <v>13</v>
      </c>
      <c r="B5">
        <v>7.614421</v>
      </c>
      <c r="C5">
        <v>3.868622</v>
      </c>
      <c r="D5">
        <v>-0.675567</v>
      </c>
      <c r="E5">
        <v>-3.885701</v>
      </c>
      <c r="F5">
        <v>-7.056709</v>
      </c>
      <c r="G5">
        <v>2.981157</v>
      </c>
    </row>
    <row r="6" spans="1:7" ht="12.75">
      <c r="A6" t="s">
        <v>14</v>
      </c>
      <c r="B6" s="49">
        <v>101.059</v>
      </c>
      <c r="C6" s="49">
        <v>-5.930401</v>
      </c>
      <c r="D6" s="49">
        <v>-58.58723</v>
      </c>
      <c r="E6" s="49">
        <v>-11.27104</v>
      </c>
      <c r="F6" s="49">
        <v>26.99497</v>
      </c>
      <c r="G6" s="49">
        <v>0.00312894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0.4043643</v>
      </c>
      <c r="C8" s="49">
        <v>-0.5827439</v>
      </c>
      <c r="D8" s="49">
        <v>-1.879361</v>
      </c>
      <c r="E8" s="49">
        <v>-1.199775</v>
      </c>
      <c r="F8" s="49">
        <v>-1.871643</v>
      </c>
      <c r="G8" s="49">
        <v>-1.07224</v>
      </c>
    </row>
    <row r="9" spans="1:7" ht="12.75">
      <c r="A9" t="s">
        <v>17</v>
      </c>
      <c r="B9" s="49">
        <v>0.356625</v>
      </c>
      <c r="C9" s="49">
        <v>0.5690903</v>
      </c>
      <c r="D9" s="49">
        <v>-0.2222596</v>
      </c>
      <c r="E9" s="49">
        <v>0.2487046</v>
      </c>
      <c r="F9" s="49">
        <v>-1.260089</v>
      </c>
      <c r="G9" s="49">
        <v>0.02672413</v>
      </c>
    </row>
    <row r="10" spans="1:7" ht="12.75">
      <c r="A10" t="s">
        <v>18</v>
      </c>
      <c r="B10" s="49">
        <v>0.3929482</v>
      </c>
      <c r="C10" s="49">
        <v>0.5726666</v>
      </c>
      <c r="D10" s="49">
        <v>0.8486167</v>
      </c>
      <c r="E10" s="49">
        <v>0.2579353</v>
      </c>
      <c r="F10" s="49">
        <v>0.4700879</v>
      </c>
      <c r="G10" s="49">
        <v>0.5235837</v>
      </c>
    </row>
    <row r="11" spans="1:7" ht="12.75">
      <c r="A11" t="s">
        <v>19</v>
      </c>
      <c r="B11" s="49">
        <v>2.381392</v>
      </c>
      <c r="C11" s="49">
        <v>1.741688</v>
      </c>
      <c r="D11" s="49">
        <v>1.679645</v>
      </c>
      <c r="E11" s="49">
        <v>0.9130276</v>
      </c>
      <c r="F11" s="49">
        <v>13.48963</v>
      </c>
      <c r="G11" s="49">
        <v>3.187632</v>
      </c>
    </row>
    <row r="12" spans="1:7" ht="12.75">
      <c r="A12" t="s">
        <v>20</v>
      </c>
      <c r="B12" s="49">
        <v>0.1429645</v>
      </c>
      <c r="C12" s="49">
        <v>-0.03322104</v>
      </c>
      <c r="D12" s="49">
        <v>-0.2673815</v>
      </c>
      <c r="E12" s="49">
        <v>-0.1818465</v>
      </c>
      <c r="F12" s="49">
        <v>-0.3475446</v>
      </c>
      <c r="G12" s="49">
        <v>-0.141766</v>
      </c>
    </row>
    <row r="13" spans="1:7" ht="12.75">
      <c r="A13" t="s">
        <v>21</v>
      </c>
      <c r="B13" s="49">
        <v>0.03048653</v>
      </c>
      <c r="C13" s="49">
        <v>0.1568541</v>
      </c>
      <c r="D13" s="49">
        <v>-0.154102</v>
      </c>
      <c r="E13" s="49">
        <v>-0.07806467</v>
      </c>
      <c r="F13" s="49">
        <v>0.01907434</v>
      </c>
      <c r="G13" s="49">
        <v>-0.01117786</v>
      </c>
    </row>
    <row r="14" spans="1:7" ht="12.75">
      <c r="A14" t="s">
        <v>22</v>
      </c>
      <c r="B14" s="49">
        <v>-0.1265304</v>
      </c>
      <c r="C14" s="49">
        <v>0.03365822</v>
      </c>
      <c r="D14" s="49">
        <v>0.007422439</v>
      </c>
      <c r="E14" s="49">
        <v>-0.1012712</v>
      </c>
      <c r="F14" s="49">
        <v>0.1266566</v>
      </c>
      <c r="G14" s="49">
        <v>-0.01590759</v>
      </c>
    </row>
    <row r="15" spans="1:7" ht="12.75">
      <c r="A15" t="s">
        <v>23</v>
      </c>
      <c r="B15" s="49">
        <v>-0.38461</v>
      </c>
      <c r="C15" s="49">
        <v>-0.1310601</v>
      </c>
      <c r="D15" s="49">
        <v>-0.1010665</v>
      </c>
      <c r="E15" s="49">
        <v>-0.1936619</v>
      </c>
      <c r="F15" s="49">
        <v>-0.3553833</v>
      </c>
      <c r="G15" s="49">
        <v>-0.2055586</v>
      </c>
    </row>
    <row r="16" spans="1:7" ht="12.75">
      <c r="A16" t="s">
        <v>24</v>
      </c>
      <c r="B16" s="49">
        <v>0.04671302</v>
      </c>
      <c r="C16" s="49">
        <v>0.02346989</v>
      </c>
      <c r="D16" s="49">
        <v>0.02553401</v>
      </c>
      <c r="E16" s="49">
        <v>0.01886944</v>
      </c>
      <c r="F16" s="49">
        <v>-0.04369604</v>
      </c>
      <c r="G16" s="49">
        <v>0.01726255</v>
      </c>
    </row>
    <row r="17" spans="1:7" ht="12.75">
      <c r="A17" t="s">
        <v>25</v>
      </c>
      <c r="B17" s="49">
        <v>-0.03373637</v>
      </c>
      <c r="C17" s="49">
        <v>-0.0241878</v>
      </c>
      <c r="D17" s="49">
        <v>-0.01257225</v>
      </c>
      <c r="E17" s="49">
        <v>-0.004945225</v>
      </c>
      <c r="F17" s="49">
        <v>-0.01892412</v>
      </c>
      <c r="G17" s="49">
        <v>-0.01744503</v>
      </c>
    </row>
    <row r="18" spans="1:7" ht="12.75">
      <c r="A18" t="s">
        <v>26</v>
      </c>
      <c r="B18" s="49">
        <v>-0.02702864</v>
      </c>
      <c r="C18" s="49">
        <v>0.01676382</v>
      </c>
      <c r="D18" s="49">
        <v>0.04283058</v>
      </c>
      <c r="E18" s="49">
        <v>0.03887582</v>
      </c>
      <c r="F18" s="49">
        <v>-0.001312778</v>
      </c>
      <c r="G18" s="49">
        <v>0.01959638</v>
      </c>
    </row>
    <row r="19" spans="1:7" ht="12.75">
      <c r="A19" t="s">
        <v>27</v>
      </c>
      <c r="B19" s="49">
        <v>-0.2066686</v>
      </c>
      <c r="C19" s="49">
        <v>-0.1941732</v>
      </c>
      <c r="D19" s="49">
        <v>-0.198274</v>
      </c>
      <c r="E19" s="49">
        <v>-0.1926279</v>
      </c>
      <c r="F19" s="49">
        <v>-0.1409906</v>
      </c>
      <c r="G19" s="49">
        <v>-0.1894987</v>
      </c>
    </row>
    <row r="20" spans="1:7" ht="12.75">
      <c r="A20" t="s">
        <v>28</v>
      </c>
      <c r="B20" s="49">
        <v>0.001984407</v>
      </c>
      <c r="C20" s="49">
        <v>0.003274391</v>
      </c>
      <c r="D20" s="49">
        <v>0.004631396</v>
      </c>
      <c r="E20" s="49">
        <v>0.007617124</v>
      </c>
      <c r="F20" s="49">
        <v>-0.0006003731</v>
      </c>
      <c r="G20" s="49">
        <v>0.003942885</v>
      </c>
    </row>
    <row r="21" spans="1:7" ht="12.75">
      <c r="A21" t="s">
        <v>29</v>
      </c>
      <c r="B21" s="49">
        <v>-142.305</v>
      </c>
      <c r="C21" s="49">
        <v>87.98708</v>
      </c>
      <c r="D21" s="49">
        <v>130.2959</v>
      </c>
      <c r="E21" s="49">
        <v>-20.75717</v>
      </c>
      <c r="F21" s="49">
        <v>-201.6318</v>
      </c>
      <c r="G21" s="49">
        <v>-0.0002897825</v>
      </c>
    </row>
    <row r="22" spans="1:7" ht="12.75">
      <c r="A22" t="s">
        <v>30</v>
      </c>
      <c r="B22" s="49">
        <v>152.3002</v>
      </c>
      <c r="C22" s="49">
        <v>77.37398</v>
      </c>
      <c r="D22" s="49">
        <v>-13.51134</v>
      </c>
      <c r="E22" s="49">
        <v>-77.71558</v>
      </c>
      <c r="F22" s="49">
        <v>-141.1436</v>
      </c>
      <c r="G22" s="49">
        <v>0</v>
      </c>
    </row>
    <row r="23" spans="1:7" ht="12.75">
      <c r="A23" t="s">
        <v>31</v>
      </c>
      <c r="B23" s="49">
        <v>-1.12768</v>
      </c>
      <c r="C23" s="49">
        <v>1.081237</v>
      </c>
      <c r="D23" s="49">
        <v>2.117023</v>
      </c>
      <c r="E23" s="49">
        <v>0.1306897</v>
      </c>
      <c r="F23" s="49">
        <v>10.66036</v>
      </c>
      <c r="G23" s="49">
        <v>2.06005</v>
      </c>
    </row>
    <row r="24" spans="1:7" ht="12.75">
      <c r="A24" t="s">
        <v>32</v>
      </c>
      <c r="B24" s="49">
        <v>2.886564</v>
      </c>
      <c r="C24" s="49">
        <v>3.368716</v>
      </c>
      <c r="D24" s="49">
        <v>1.982562</v>
      </c>
      <c r="E24" s="49">
        <v>0.95799</v>
      </c>
      <c r="F24" s="49">
        <v>2.012007</v>
      </c>
      <c r="G24" s="49">
        <v>2.204243</v>
      </c>
    </row>
    <row r="25" spans="1:7" ht="12.75">
      <c r="A25" t="s">
        <v>33</v>
      </c>
      <c r="B25" s="49">
        <v>0.3041856</v>
      </c>
      <c r="C25" s="49">
        <v>0.4726068</v>
      </c>
      <c r="D25" s="49">
        <v>0.857681</v>
      </c>
      <c r="E25" s="49">
        <v>-0.9032383</v>
      </c>
      <c r="F25" s="49">
        <v>-1.273228</v>
      </c>
      <c r="G25" s="49">
        <v>-0.02324759</v>
      </c>
    </row>
    <row r="26" spans="1:7" ht="12.75">
      <c r="A26" t="s">
        <v>34</v>
      </c>
      <c r="B26" s="49">
        <v>1.298487</v>
      </c>
      <c r="C26" s="49">
        <v>0.4166602</v>
      </c>
      <c r="D26" s="49">
        <v>0.1325923</v>
      </c>
      <c r="E26" s="49">
        <v>0.843003</v>
      </c>
      <c r="F26" s="49">
        <v>1.384687</v>
      </c>
      <c r="G26" s="49">
        <v>0.7079197</v>
      </c>
    </row>
    <row r="27" spans="1:7" ht="12.75">
      <c r="A27" t="s">
        <v>35</v>
      </c>
      <c r="B27" s="49">
        <v>0.2978015</v>
      </c>
      <c r="C27" s="49">
        <v>0.1574673</v>
      </c>
      <c r="D27" s="49">
        <v>0.4022633</v>
      </c>
      <c r="E27" s="49">
        <v>0.5723243</v>
      </c>
      <c r="F27" s="49">
        <v>0.3820485</v>
      </c>
      <c r="G27" s="49">
        <v>0.3664762</v>
      </c>
    </row>
    <row r="28" spans="1:7" ht="12.75">
      <c r="A28" t="s">
        <v>36</v>
      </c>
      <c r="B28" s="49">
        <v>0.3219076</v>
      </c>
      <c r="C28" s="49">
        <v>0.4169809</v>
      </c>
      <c r="D28" s="49">
        <v>0.1947819</v>
      </c>
      <c r="E28" s="49">
        <v>0.3463723</v>
      </c>
      <c r="F28" s="49">
        <v>0.2734858</v>
      </c>
      <c r="G28" s="49">
        <v>0.3136267</v>
      </c>
    </row>
    <row r="29" spans="1:7" ht="12.75">
      <c r="A29" t="s">
        <v>37</v>
      </c>
      <c r="B29" s="49">
        <v>0.01130723</v>
      </c>
      <c r="C29" s="49">
        <v>-0.01037424</v>
      </c>
      <c r="D29" s="49">
        <v>-0.0600463</v>
      </c>
      <c r="E29" s="49">
        <v>-0.1422792</v>
      </c>
      <c r="F29" s="49">
        <v>0.09500569</v>
      </c>
      <c r="G29" s="49">
        <v>-0.03686748</v>
      </c>
    </row>
    <row r="30" spans="1:7" ht="12.75">
      <c r="A30" t="s">
        <v>38</v>
      </c>
      <c r="B30" s="49">
        <v>0.02206891</v>
      </c>
      <c r="C30" s="49">
        <v>0.006356025</v>
      </c>
      <c r="D30" s="49">
        <v>-0.0944648</v>
      </c>
      <c r="E30" s="49">
        <v>-0.08571941</v>
      </c>
      <c r="F30" s="49">
        <v>0.3270179</v>
      </c>
      <c r="G30" s="49">
        <v>0.004998298</v>
      </c>
    </row>
    <row r="31" spans="1:7" ht="12.75">
      <c r="A31" t="s">
        <v>39</v>
      </c>
      <c r="B31" s="49">
        <v>0.01809721</v>
      </c>
      <c r="C31" s="49">
        <v>-0.03724966</v>
      </c>
      <c r="D31" s="49">
        <v>-0.01940013</v>
      </c>
      <c r="E31" s="49">
        <v>-0.03088145</v>
      </c>
      <c r="F31" s="49">
        <v>0.01929579</v>
      </c>
      <c r="G31" s="49">
        <v>-0.01586318</v>
      </c>
    </row>
    <row r="32" spans="1:7" ht="12.75">
      <c r="A32" t="s">
        <v>40</v>
      </c>
      <c r="B32" s="49">
        <v>0.01953371</v>
      </c>
      <c r="C32" s="49">
        <v>0.02831127</v>
      </c>
      <c r="D32" s="49">
        <v>0.02547602</v>
      </c>
      <c r="E32" s="49">
        <v>0.03847943</v>
      </c>
      <c r="F32" s="49">
        <v>0.0379795</v>
      </c>
      <c r="G32" s="49">
        <v>0.03009454</v>
      </c>
    </row>
    <row r="33" spans="1:7" ht="12.75">
      <c r="A33" t="s">
        <v>41</v>
      </c>
      <c r="B33" s="49">
        <v>0.1287987</v>
      </c>
      <c r="C33" s="49">
        <v>0.05503012</v>
      </c>
      <c r="D33" s="49">
        <v>0.05158932</v>
      </c>
      <c r="E33" s="49">
        <v>0.08673395</v>
      </c>
      <c r="F33" s="49">
        <v>0.09209332</v>
      </c>
      <c r="G33" s="49">
        <v>0.07746114</v>
      </c>
    </row>
    <row r="34" spans="1:7" ht="12.75">
      <c r="A34" t="s">
        <v>42</v>
      </c>
      <c r="B34" s="49">
        <v>-0.0315463</v>
      </c>
      <c r="C34" s="49">
        <v>-0.01595297</v>
      </c>
      <c r="D34" s="49">
        <v>-0.009922316</v>
      </c>
      <c r="E34" s="49">
        <v>-0.003666433</v>
      </c>
      <c r="F34" s="49">
        <v>-0.01191599</v>
      </c>
      <c r="G34" s="49">
        <v>-0.01328091</v>
      </c>
    </row>
    <row r="35" spans="1:7" ht="12.75">
      <c r="A35" t="s">
        <v>43</v>
      </c>
      <c r="B35" s="49">
        <v>-0.00817017</v>
      </c>
      <c r="C35" s="49">
        <v>-0.005521511</v>
      </c>
      <c r="D35" s="49">
        <v>-0.007755446</v>
      </c>
      <c r="E35" s="49">
        <v>-0.01488453</v>
      </c>
      <c r="F35" s="49">
        <v>0.0002065209</v>
      </c>
      <c r="G35" s="49">
        <v>-0.00793104</v>
      </c>
    </row>
    <row r="36" spans="1:6" ht="12.75">
      <c r="A36" t="s">
        <v>44</v>
      </c>
      <c r="B36" s="49">
        <v>21.37451</v>
      </c>
      <c r="C36" s="49">
        <v>21.36841</v>
      </c>
      <c r="D36" s="49">
        <v>21.37146</v>
      </c>
      <c r="E36" s="49">
        <v>21.36231</v>
      </c>
      <c r="F36" s="49">
        <v>21.36536</v>
      </c>
    </row>
    <row r="37" spans="1:6" ht="12.75">
      <c r="A37" t="s">
        <v>45</v>
      </c>
      <c r="B37" s="49">
        <v>-0.1439412</v>
      </c>
      <c r="C37" s="49">
        <v>-0.08036296</v>
      </c>
      <c r="D37" s="49">
        <v>-0.04577637</v>
      </c>
      <c r="E37" s="49">
        <v>-0.009155274</v>
      </c>
      <c r="F37" s="49">
        <v>0.02187093</v>
      </c>
    </row>
    <row r="38" spans="1:7" ht="12.75">
      <c r="A38" t="s">
        <v>55</v>
      </c>
      <c r="B38" s="49">
        <v>-0.000168077</v>
      </c>
      <c r="C38" s="49">
        <v>0</v>
      </c>
      <c r="D38" s="49">
        <v>9.98974E-05</v>
      </c>
      <c r="E38" s="49">
        <v>1.88854E-05</v>
      </c>
      <c r="F38" s="49">
        <v>-5.071938E-05</v>
      </c>
      <c r="G38" s="49">
        <v>0.0002872297</v>
      </c>
    </row>
    <row r="39" spans="1:7" ht="12.75">
      <c r="A39" t="s">
        <v>56</v>
      </c>
      <c r="B39" s="49">
        <v>0.0002444784</v>
      </c>
      <c r="C39" s="49">
        <v>-0.0001496471</v>
      </c>
      <c r="D39" s="49">
        <v>-0.000221368</v>
      </c>
      <c r="E39" s="49">
        <v>3.543396E-05</v>
      </c>
      <c r="F39" s="49">
        <v>0.0003420581</v>
      </c>
      <c r="G39" s="49">
        <v>0.0008006667</v>
      </c>
    </row>
    <row r="40" spans="2:5" ht="12.75">
      <c r="B40" t="s">
        <v>46</v>
      </c>
      <c r="C40" t="s">
        <v>47</v>
      </c>
      <c r="D40" t="s">
        <v>48</v>
      </c>
      <c r="E40">
        <v>3.117035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-0.0001680768903820904</v>
      </c>
      <c r="C50">
        <f>-0.017/(C7*C7+C22*C22)*(C21*C22+C6*C7)</f>
        <v>8.923802659190558E-06</v>
      </c>
      <c r="D50">
        <f>-0.017/(D7*D7+D22*D22)*(D21*D22+D6*D7)</f>
        <v>9.989738890595045E-05</v>
      </c>
      <c r="E50">
        <f>-0.017/(E7*E7+E22*E22)*(E21*E22+E6*E7)</f>
        <v>1.888539094092472E-05</v>
      </c>
      <c r="F50">
        <f>-0.017/(F7*F7+F22*F22)*(F21*F22+F6*F7)</f>
        <v>-5.071938141190934E-05</v>
      </c>
      <c r="G50">
        <f>(B50*B$4+C50*C$4+D50*D$4+E50*E$4+F50*F$4)/SUM(B$4:F$4)</f>
        <v>-3.873038462467749E-07</v>
      </c>
    </row>
    <row r="51" spans="1:7" ht="12.75">
      <c r="A51" t="s">
        <v>59</v>
      </c>
      <c r="B51">
        <f>-0.017/(B7*B7+B22*B22)*(B21*B7-B6*B22)</f>
        <v>0.0002444783144020571</v>
      </c>
      <c r="C51">
        <f>-0.017/(C7*C7+C22*C22)*(C21*C7-C6*C22)</f>
        <v>-0.00014964708301284764</v>
      </c>
      <c r="D51">
        <f>-0.017/(D7*D7+D22*D22)*(D21*D7-D6*D22)</f>
        <v>-0.00022136805524133798</v>
      </c>
      <c r="E51">
        <f>-0.017/(E7*E7+E22*E22)*(E21*E7-E6*E22)</f>
        <v>3.5433957911050073E-05</v>
      </c>
      <c r="F51">
        <f>-0.017/(F7*F7+F22*F22)*(F21*F7-F6*F22)</f>
        <v>0.00034205818839177506</v>
      </c>
      <c r="G51">
        <f>(B51*B$4+C51*C$4+D51*D$4+E51*E$4+F51*F$4)/SUM(B$4:F$4)</f>
        <v>3.317315987567246E-07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10000.02443870723</v>
      </c>
      <c r="C62">
        <f>C7+(2/0.017)*(C8*C50-C23*C51)</f>
        <v>10000.018423961357</v>
      </c>
      <c r="D62">
        <f>D7+(2/0.017)*(D8*D50-D23*D51)</f>
        <v>10000.033046824436</v>
      </c>
      <c r="E62">
        <f>E7+(2/0.017)*(E8*E50-E23*E51)</f>
        <v>9999.996789520796</v>
      </c>
      <c r="F62">
        <f>F7+(2/0.017)*(F8*F50-F23*F51)</f>
        <v>9999.582172370116</v>
      </c>
    </row>
    <row r="63" spans="1:6" ht="12.75">
      <c r="A63" t="s">
        <v>67</v>
      </c>
      <c r="B63">
        <f>B8+(3/0.017)*(B9*B50-B24*B51)</f>
        <v>0.2692508784412637</v>
      </c>
      <c r="C63">
        <f>C8+(3/0.017)*(C9*C50-C24*C51)</f>
        <v>-0.49288561074744097</v>
      </c>
      <c r="D63">
        <f>D8+(3/0.017)*(D9*D50-D24*D51)</f>
        <v>-1.805830516358336</v>
      </c>
      <c r="E63">
        <f>E8+(3/0.017)*(E9*E50-E24*E51)</f>
        <v>-1.2049364988951883</v>
      </c>
      <c r="F63">
        <f>F8+(3/0.017)*(F9*F50-F24*F51)</f>
        <v>-1.9818158002672268</v>
      </c>
    </row>
    <row r="64" spans="1:6" ht="12.75">
      <c r="A64" t="s">
        <v>68</v>
      </c>
      <c r="B64">
        <f>B9+(4/0.017)*(B10*B50-B25*B51)</f>
        <v>0.3235868131080899</v>
      </c>
      <c r="C64">
        <f>C9+(4/0.017)*(C10*C50-C25*C51)</f>
        <v>0.5869337335905755</v>
      </c>
      <c r="D64">
        <f>D9+(4/0.017)*(D10*D50-D25*D51)</f>
        <v>-0.15763894882366347</v>
      </c>
      <c r="E64">
        <f>E9+(4/0.017)*(E10*E50-E25*E51)</f>
        <v>0.25738142750207366</v>
      </c>
      <c r="F64">
        <f>F9+(4/0.017)*(F10*F50-F25*F51)</f>
        <v>-1.1632241775076566</v>
      </c>
    </row>
    <row r="65" spans="1:6" ht="12.75">
      <c r="A65" t="s">
        <v>69</v>
      </c>
      <c r="B65">
        <f>B10+(5/0.017)*(B11*B50-B26*B51)</f>
        <v>0.18185735436065564</v>
      </c>
      <c r="C65">
        <f>C10+(5/0.017)*(C11*C50-C26*C51)</f>
        <v>0.5955767363363029</v>
      </c>
      <c r="D65">
        <f>D10+(5/0.017)*(D11*D50-D26*D51)</f>
        <v>0.9066001851117386</v>
      </c>
      <c r="E65">
        <f>E10+(5/0.017)*(E11*E50-E26*E51)</f>
        <v>0.25422116774851916</v>
      </c>
      <c r="F65">
        <f>F10+(5/0.017)*(F11*F50-F26*F51)</f>
        <v>0.12954989535730105</v>
      </c>
    </row>
    <row r="66" spans="1:6" ht="12.75">
      <c r="A66" t="s">
        <v>70</v>
      </c>
      <c r="B66">
        <f>B11+(6/0.017)*(B12*B50-B27*B51)</f>
        <v>2.3472149279971406</v>
      </c>
      <c r="C66">
        <f>C11+(6/0.017)*(C12*C50-C27*C51)</f>
        <v>1.7499002579211114</v>
      </c>
      <c r="D66">
        <f>D11+(6/0.017)*(D12*D50-D27*D51)</f>
        <v>1.7016464814320729</v>
      </c>
      <c r="E66">
        <f>E11+(6/0.017)*(E12*E50-E27*E51)</f>
        <v>0.904657967975973</v>
      </c>
      <c r="F66">
        <f>F11+(6/0.017)*(F12*F50-F27*F51)</f>
        <v>13.449728033883737</v>
      </c>
    </row>
    <row r="67" spans="1:6" ht="12.75">
      <c r="A67" t="s">
        <v>71</v>
      </c>
      <c r="B67">
        <f>B12+(7/0.017)*(B13*B50-B28*B51)</f>
        <v>0.10844893763440802</v>
      </c>
      <c r="C67">
        <f>C12+(7/0.017)*(C13*C50-C28*C51)</f>
        <v>-0.006950571015158943</v>
      </c>
      <c r="D67">
        <f>D12+(7/0.017)*(D13*D50-D28*D51)</f>
        <v>-0.25596569289304727</v>
      </c>
      <c r="E67">
        <f>E12+(7/0.017)*(E13*E50-E28*E51)</f>
        <v>-0.18750728606939088</v>
      </c>
      <c r="F67">
        <f>F12+(7/0.017)*(F13*F50-F28*F51)</f>
        <v>-0.38646274542185943</v>
      </c>
    </row>
    <row r="68" spans="1:6" ht="12.75">
      <c r="A68" t="s">
        <v>72</v>
      </c>
      <c r="B68">
        <f>B13+(8/0.017)*(B14*B50-B29*B51)</f>
        <v>0.03919357171286855</v>
      </c>
      <c r="C68">
        <f>C13+(8/0.017)*(C14*C50-C29*C51)</f>
        <v>0.15626486920407737</v>
      </c>
      <c r="D68">
        <f>D13+(8/0.017)*(D14*D50-D29*D51)</f>
        <v>-0.16000828253177612</v>
      </c>
      <c r="E68">
        <f>E13+(8/0.017)*(E14*E50-E29*E51)</f>
        <v>-0.07659221400877116</v>
      </c>
      <c r="F68">
        <f>F13+(8/0.017)*(F14*F50-F29*F51)</f>
        <v>0.000758378300213542</v>
      </c>
    </row>
    <row r="69" spans="1:6" ht="12.75">
      <c r="A69" t="s">
        <v>73</v>
      </c>
      <c r="B69">
        <f>B14+(9/0.017)*(B15*B50-B30*B51)</f>
        <v>-0.09516345023345377</v>
      </c>
      <c r="C69">
        <f>C14+(9/0.017)*(C15*C50-C30*C51)</f>
        <v>0.0335425997168951</v>
      </c>
      <c r="D69">
        <f>D14+(9/0.017)*(D15*D50-D30*D51)</f>
        <v>-0.008993438452095687</v>
      </c>
      <c r="E69">
        <f>E14+(9/0.017)*(E15*E50-E30*E51)</f>
        <v>-0.10159943673716824</v>
      </c>
      <c r="F69">
        <f>F14+(9/0.017)*(F15*F50-F30*F51)</f>
        <v>0.07697960213235078</v>
      </c>
    </row>
    <row r="70" spans="1:6" ht="12.75">
      <c r="A70" t="s">
        <v>74</v>
      </c>
      <c r="B70">
        <f>B15+(10/0.017)*(B16*B50-B31*B51)</f>
        <v>-0.39183103208125675</v>
      </c>
      <c r="C70">
        <f>C15+(10/0.017)*(C16*C50-C31*C51)</f>
        <v>-0.13421590135025144</v>
      </c>
      <c r="D70">
        <f>D15+(10/0.017)*(D16*D50-D31*D51)</f>
        <v>-0.10209225771895925</v>
      </c>
      <c r="E70">
        <f>E15+(10/0.017)*(E16*E50-E31*E51)</f>
        <v>-0.19280860073484204</v>
      </c>
      <c r="F70">
        <f>F15+(10/0.017)*(F16*F50-F31*F51)</f>
        <v>-0.3579621510894342</v>
      </c>
    </row>
    <row r="71" spans="1:6" ht="12.75">
      <c r="A71" t="s">
        <v>75</v>
      </c>
      <c r="B71">
        <f>B16+(11/0.017)*(B17*B50-B32*B51)</f>
        <v>0.047291966608421845</v>
      </c>
      <c r="C71">
        <f>C16+(11/0.017)*(C17*C50-C32*C51)</f>
        <v>0.026071617646895348</v>
      </c>
      <c r="D71">
        <f>D16+(11/0.017)*(D17*D50-D32*D51)</f>
        <v>0.02837048427089309</v>
      </c>
      <c r="E71">
        <f>E16+(11/0.017)*(E17*E50-E32*E51)</f>
        <v>0.01792675875792663</v>
      </c>
      <c r="F71">
        <f>F16+(11/0.017)*(F17*F50-F32*F51)</f>
        <v>-0.05148105013908632</v>
      </c>
    </row>
    <row r="72" spans="1:6" ht="12.75">
      <c r="A72" t="s">
        <v>76</v>
      </c>
      <c r="B72">
        <f>B17+(12/0.017)*(B18*B50-B33*B51)</f>
        <v>-0.05275679304286064</v>
      </c>
      <c r="C72">
        <f>C17+(12/0.017)*(C18*C50-C33*C51)</f>
        <v>-0.018269192500700356</v>
      </c>
      <c r="D72">
        <f>D17+(12/0.017)*(D18*D50-D33*D51)</f>
        <v>-0.0014906802021525997</v>
      </c>
      <c r="E72">
        <f>E17+(12/0.017)*(E18*E50-E33*E51)</f>
        <v>-0.006596384111701248</v>
      </c>
      <c r="F72">
        <f>F17+(12/0.017)*(F18*F50-F33*F51)</f>
        <v>-0.04111331358641849</v>
      </c>
    </row>
    <row r="73" spans="1:6" ht="12.75">
      <c r="A73" t="s">
        <v>77</v>
      </c>
      <c r="B73">
        <f>B18+(13/0.017)*(B19*B50-B34*B51)</f>
        <v>0.005432055553184829</v>
      </c>
      <c r="C73">
        <f>C18+(13/0.017)*(C19*C50-C34*C51)</f>
        <v>0.013613171548403816</v>
      </c>
      <c r="D73">
        <f>D18+(13/0.017)*(D19*D50-D34*D51)</f>
        <v>0.02600434453549826</v>
      </c>
      <c r="E73">
        <f>E18+(13/0.017)*(E19*E50-E34*E51)</f>
        <v>0.03619327996792308</v>
      </c>
      <c r="F73">
        <f>F18+(13/0.017)*(F19*F50-F34*F51)</f>
        <v>0.007272512211732346</v>
      </c>
    </row>
    <row r="74" spans="1:6" ht="12.75">
      <c r="A74" t="s">
        <v>78</v>
      </c>
      <c r="B74">
        <f>B19+(14/0.017)*(B20*B50-B35*B51)</f>
        <v>-0.2052983323499811</v>
      </c>
      <c r="C74">
        <f>C19+(14/0.017)*(C20*C50-C35*C51)</f>
        <v>-0.19482960070247318</v>
      </c>
      <c r="D74">
        <f>D19+(14/0.017)*(D20*D50-D35*D51)</f>
        <v>-0.19930682416683745</v>
      </c>
      <c r="E74">
        <f>E19+(14/0.017)*(E20*E50-E35*E51)</f>
        <v>-0.19207508926836248</v>
      </c>
      <c r="F74">
        <f>F19+(14/0.017)*(F20*F50-F35*F51)</f>
        <v>-0.14102369897514055</v>
      </c>
    </row>
    <row r="75" spans="1:6" ht="12.75">
      <c r="A75" t="s">
        <v>79</v>
      </c>
      <c r="B75" s="49">
        <f>B20</f>
        <v>0.001984407</v>
      </c>
      <c r="C75" s="49">
        <f>C20</f>
        <v>0.003274391</v>
      </c>
      <c r="D75" s="49">
        <f>D20</f>
        <v>0.004631396</v>
      </c>
      <c r="E75" s="49">
        <f>E20</f>
        <v>0.007617124</v>
      </c>
      <c r="F75" s="49">
        <f>F20</f>
        <v>-0.0006003731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152.3341288529664</v>
      </c>
      <c r="C82">
        <f>C22+(2/0.017)*(C8*C51+C23*C50)</f>
        <v>77.38537466710522</v>
      </c>
      <c r="D82">
        <f>D22+(2/0.017)*(D8*D51+D23*D50)</f>
        <v>-13.437514640044675</v>
      </c>
      <c r="E82">
        <f>E22+(2/0.017)*(E8*E51+E23*E50)</f>
        <v>-77.72029113538545</v>
      </c>
      <c r="F82">
        <f>F22+(2/0.017)*(F8*F51+F23*F50)</f>
        <v>-141.28252913867345</v>
      </c>
    </row>
    <row r="83" spans="1:6" ht="12.75">
      <c r="A83" t="s">
        <v>82</v>
      </c>
      <c r="B83">
        <f>B23+(3/0.017)*(B9*B51+B24*B50)</f>
        <v>-1.1979113450826921</v>
      </c>
      <c r="C83">
        <f>C23+(3/0.017)*(C9*C51+C24*C50)</f>
        <v>1.0715133035469915</v>
      </c>
      <c r="D83">
        <f>D23+(3/0.017)*(D9*D51+D24*D50)</f>
        <v>2.160656048686155</v>
      </c>
      <c r="E83">
        <f>E23+(3/0.017)*(E9*E51+E24*E50)</f>
        <v>0.1354375712934437</v>
      </c>
      <c r="F83">
        <f>F23+(3/0.017)*(F9*F51+F24*F50)</f>
        <v>10.566288556884324</v>
      </c>
    </row>
    <row r="84" spans="1:6" ht="12.75">
      <c r="A84" t="s">
        <v>83</v>
      </c>
      <c r="B84">
        <f>B24+(4/0.017)*(B10*B51+B25*B50)</f>
        <v>2.897138292667367</v>
      </c>
      <c r="C84">
        <f>C24+(4/0.017)*(C10*C51+C25*C50)</f>
        <v>3.349544132609343</v>
      </c>
      <c r="D84">
        <f>D24+(4/0.017)*(D10*D51+D25*D50)</f>
        <v>1.9585204620917465</v>
      </c>
      <c r="E84">
        <f>E24+(4/0.017)*(E10*E51+E25*E50)</f>
        <v>0.956126861213096</v>
      </c>
      <c r="F84">
        <f>F24+(4/0.017)*(F10*F51+F25*F50)</f>
        <v>2.065036353415345</v>
      </c>
    </row>
    <row r="85" spans="1:6" ht="12.75">
      <c r="A85" t="s">
        <v>84</v>
      </c>
      <c r="B85">
        <f>B25+(5/0.017)*(B11*B51+B26*B50)</f>
        <v>0.41123061321440413</v>
      </c>
      <c r="C85">
        <f>C25+(5/0.017)*(C11*C51+C26*C50)</f>
        <v>0.39704199549478186</v>
      </c>
      <c r="D85">
        <f>D25+(5/0.017)*(D11*D51+D26*D50)</f>
        <v>0.7522180227685875</v>
      </c>
      <c r="E85">
        <f>E25+(5/0.017)*(E11*E51+E26*E50)</f>
        <v>-0.8890404697737061</v>
      </c>
      <c r="F85">
        <f>F25+(5/0.017)*(F11*F51+F26*F50)</f>
        <v>0.06324492111359659</v>
      </c>
    </row>
    <row r="86" spans="1:6" ht="12.75">
      <c r="A86" t="s">
        <v>85</v>
      </c>
      <c r="B86">
        <f>B26+(6/0.017)*(B12*B51+B27*B50)</f>
        <v>1.293156942320545</v>
      </c>
      <c r="C86">
        <f>C26+(6/0.017)*(C12*C51+C27*C50)</f>
        <v>0.41891077841451596</v>
      </c>
      <c r="D86">
        <f>D26+(6/0.017)*(D12*D51+D27*D50)</f>
        <v>0.16766575034771863</v>
      </c>
      <c r="E86">
        <f>E26+(6/0.017)*(E12*E51+E27*E50)</f>
        <v>0.8445435977376068</v>
      </c>
      <c r="F86">
        <f>F26+(6/0.017)*(F12*F51+F27*F50)</f>
        <v>1.3358901506409322</v>
      </c>
    </row>
    <row r="87" spans="1:6" ht="12.75">
      <c r="A87" t="s">
        <v>86</v>
      </c>
      <c r="B87">
        <f>B27+(7/0.017)*(B13*B51+B28*B50)</f>
        <v>0.2785918805574142</v>
      </c>
      <c r="C87">
        <f>C27+(7/0.017)*(C13*C51+C28*C50)</f>
        <v>0.14933424571673667</v>
      </c>
      <c r="D87">
        <f>D27+(7/0.017)*(D13*D51+D28*D50)</f>
        <v>0.4243221378149755</v>
      </c>
      <c r="E87">
        <f>E27+(7/0.017)*(E13*E51+E28*E50)</f>
        <v>0.5738788089681418</v>
      </c>
      <c r="F87">
        <f>F27+(7/0.017)*(F13*F51+F28*F50)</f>
        <v>0.37902347206409376</v>
      </c>
    </row>
    <row r="88" spans="1:6" ht="12.75">
      <c r="A88" t="s">
        <v>87</v>
      </c>
      <c r="B88">
        <f>B28+(8/0.017)*(B14*B51+B29*B50)</f>
        <v>0.3064561068377162</v>
      </c>
      <c r="C88">
        <f>C28+(8/0.017)*(C14*C51+C29*C50)</f>
        <v>0.41456704959392765</v>
      </c>
      <c r="D88">
        <f>D28+(8/0.017)*(D14*D51+D29*D50)</f>
        <v>0.19118587201409845</v>
      </c>
      <c r="E88">
        <f>E28+(8/0.017)*(E14*E51+E29*E50)</f>
        <v>0.3434191528220407</v>
      </c>
      <c r="F88">
        <f>F28+(8/0.017)*(F14*F51+F29*F50)</f>
        <v>0.29160593991362355</v>
      </c>
    </row>
    <row r="89" spans="1:6" ht="12.75">
      <c r="A89" t="s">
        <v>88</v>
      </c>
      <c r="B89">
        <f>B29+(9/0.017)*(B15*B51+B30*B50)</f>
        <v>-0.040436458495404504</v>
      </c>
      <c r="C89">
        <f>C29+(9/0.017)*(C15*C51+C30*C50)</f>
        <v>3.901495261888002E-05</v>
      </c>
      <c r="D89">
        <f>D29+(9/0.017)*(D15*D51+D30*D50)</f>
        <v>-0.05319777239860395</v>
      </c>
      <c r="E89">
        <f>E29+(9/0.017)*(E15*E51+E30*E50)</f>
        <v>-0.1467691688025791</v>
      </c>
      <c r="F89">
        <f>F29+(9/0.017)*(F15*F51+F30*F50)</f>
        <v>0.02186855938636406</v>
      </c>
    </row>
    <row r="90" spans="1:6" ht="12.75">
      <c r="A90" t="s">
        <v>89</v>
      </c>
      <c r="B90">
        <f>B30+(10/0.017)*(B16*B51+B31*B50)</f>
        <v>0.026997496828728183</v>
      </c>
      <c r="C90">
        <f>C30+(10/0.017)*(C16*C51+C31*C50)</f>
        <v>0.004094490181120973</v>
      </c>
      <c r="D90">
        <f>D30+(10/0.017)*(D16*D51+D31*D50)</f>
        <v>-0.09892976262802874</v>
      </c>
      <c r="E90">
        <f>E30+(10/0.017)*(E16*E51+E31*E50)</f>
        <v>-0.08566916841959267</v>
      </c>
      <c r="F90">
        <f>F30+(10/0.017)*(F16*F51+F31*F50)</f>
        <v>0.317650100697089</v>
      </c>
    </row>
    <row r="91" spans="1:6" ht="12.75">
      <c r="A91" t="s">
        <v>90</v>
      </c>
      <c r="B91">
        <f>B31+(11/0.017)*(B17*B51+B32*B50)</f>
        <v>0.010635990166660801</v>
      </c>
      <c r="C91">
        <f>C31+(11/0.017)*(C17*C51+C32*C50)</f>
        <v>-0.03474406841699403</v>
      </c>
      <c r="D91">
        <f>D31+(11/0.017)*(D17*D51+D32*D50)</f>
        <v>-0.01595254726397291</v>
      </c>
      <c r="E91">
        <f>E31+(11/0.017)*(E17*E51+E32*E50)</f>
        <v>-0.030524616351384943</v>
      </c>
      <c r="F91">
        <f>F31+(11/0.017)*(F17*F51+F32*F50)</f>
        <v>0.013860853737949186</v>
      </c>
    </row>
    <row r="92" spans="1:6" ht="12.75">
      <c r="A92" t="s">
        <v>91</v>
      </c>
      <c r="B92">
        <f>B32+(12/0.017)*(B18*B51+B33*B50)</f>
        <v>-0.00041170270284877214</v>
      </c>
      <c r="C92">
        <f>C32+(12/0.017)*(C18*C51+C33*C50)</f>
        <v>0.026887096706851157</v>
      </c>
      <c r="D92">
        <f>D32+(12/0.017)*(D18*D51+D33*D50)</f>
        <v>0.02242118435104116</v>
      </c>
      <c r="E92">
        <f>E32+(12/0.017)*(E18*E51+E33*E50)</f>
        <v>0.04060803851052107</v>
      </c>
      <c r="F92">
        <f>F32+(12/0.017)*(F18*F51+F33*F50)</f>
        <v>0.03436540869152264</v>
      </c>
    </row>
    <row r="93" spans="1:6" ht="12.75">
      <c r="A93" t="s">
        <v>92</v>
      </c>
      <c r="B93">
        <f>B33+(13/0.017)*(B19*B51+B34*B50)</f>
        <v>0.09421580408882108</v>
      </c>
      <c r="C93">
        <f>C33+(13/0.017)*(C19*C51+C34*C50)</f>
        <v>0.07714166080594763</v>
      </c>
      <c r="D93">
        <f>D33+(13/0.017)*(D19*D51+D34*D50)</f>
        <v>0.08439544424823983</v>
      </c>
      <c r="E93">
        <f>E33+(13/0.017)*(E19*E51+E34*E50)</f>
        <v>0.08146144753049708</v>
      </c>
      <c r="F93">
        <f>F33+(13/0.017)*(F19*F51+F34*F50)</f>
        <v>0.055676024207690265</v>
      </c>
    </row>
    <row r="94" spans="1:6" ht="12.75">
      <c r="A94" t="s">
        <v>93</v>
      </c>
      <c r="B94">
        <f>B34+(14/0.017)*(B20*B51+B35*B50)</f>
        <v>-0.03001588485628414</v>
      </c>
      <c r="C94">
        <f>C34+(14/0.017)*(C20*C51+C35*C50)</f>
        <v>-0.016397079594631353</v>
      </c>
      <c r="D94">
        <f>D34+(14/0.017)*(D20*D51+D35*D50)</f>
        <v>-0.011404662295931208</v>
      </c>
      <c r="E94">
        <f>E34+(14/0.017)*(E20*E51+E35*E50)</f>
        <v>-0.0036756526726610247</v>
      </c>
      <c r="F94">
        <f>F34+(14/0.017)*(F20*F51+F35*F50)</f>
        <v>-0.012093738238905</v>
      </c>
    </row>
    <row r="95" spans="1:6" ht="12.75">
      <c r="A95" t="s">
        <v>94</v>
      </c>
      <c r="B95" s="49">
        <f>B35</f>
        <v>-0.00817017</v>
      </c>
      <c r="C95" s="49">
        <f>C35</f>
        <v>-0.005521511</v>
      </c>
      <c r="D95" s="49">
        <f>D35</f>
        <v>-0.007755446</v>
      </c>
      <c r="E95" s="49">
        <f>E35</f>
        <v>-0.01488453</v>
      </c>
      <c r="F95" s="49">
        <f>F35</f>
        <v>0.0002065209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0.26925022042853286</v>
      </c>
      <c r="C103">
        <f>C63*10000/C62</f>
        <v>-0.4928847026585694</v>
      </c>
      <c r="D103">
        <f>D63*10000/D62</f>
        <v>-1.8058245486816535</v>
      </c>
      <c r="E103">
        <f>E63*10000/E62</f>
        <v>-1.2049368857376697</v>
      </c>
      <c r="F103">
        <f>F63*10000/F62</f>
        <v>-1.9818986094670934</v>
      </c>
      <c r="G103">
        <f>AVERAGE(C103:E103)</f>
        <v>-1.1678820456926309</v>
      </c>
      <c r="H103">
        <f>STDEV(C103:E103)</f>
        <v>0.657253798541212</v>
      </c>
      <c r="I103">
        <f>(B103*B4+C103*C4+D103*D4+E103*E4+F103*F4)/SUM(B4:F4)</f>
        <v>-1.068386703127628</v>
      </c>
      <c r="K103">
        <f>(LN(H103)+LN(H123))/2-LN(K114*K115^3)</f>
        <v>-4.081654080216576</v>
      </c>
    </row>
    <row r="104" spans="1:11" ht="12.75">
      <c r="A104" t="s">
        <v>68</v>
      </c>
      <c r="B104">
        <f>B64*10000/B62</f>
        <v>0.32358602230568356</v>
      </c>
      <c r="C104">
        <f>C64*10000/C62</f>
        <v>0.5869326522281251</v>
      </c>
      <c r="D104">
        <f>D64*10000/D62</f>
        <v>-0.15763842787871843</v>
      </c>
      <c r="E104">
        <f>E64*10000/E62</f>
        <v>0.2573815101338723</v>
      </c>
      <c r="F104">
        <f>F64*10000/F62</f>
        <v>-1.1632727822586086</v>
      </c>
      <c r="G104">
        <f>AVERAGE(C104:E104)</f>
        <v>0.22889191149442634</v>
      </c>
      <c r="H104">
        <f>STDEV(C104:E104)</f>
        <v>0.37310221958043266</v>
      </c>
      <c r="I104">
        <f>(B104*B4+C104*C4+D104*D4+E104*E4+F104*F4)/SUM(B4:F4)</f>
        <v>0.05683557200723272</v>
      </c>
      <c r="K104">
        <f>(LN(H104)+LN(H124))/2-LN(K114*K115^4)</f>
        <v>-3.688215349970056</v>
      </c>
    </row>
    <row r="105" spans="1:11" ht="12.75">
      <c r="A105" t="s">
        <v>69</v>
      </c>
      <c r="B105">
        <f>B65*10000/B62</f>
        <v>0.1818569099258777</v>
      </c>
      <c r="C105">
        <f>C65*10000/C62</f>
        <v>0.595575639050047</v>
      </c>
      <c r="D105">
        <f>D65*10000/D62</f>
        <v>0.9065971890959243</v>
      </c>
      <c r="E105">
        <f>E65*10000/E62</f>
        <v>0.2542212493657226</v>
      </c>
      <c r="F105">
        <f>F65*10000/F62</f>
        <v>0.12955530853605152</v>
      </c>
      <c r="G105">
        <f>AVERAGE(C105:E105)</f>
        <v>0.5854646925038979</v>
      </c>
      <c r="H105">
        <f>STDEV(C105:E105)</f>
        <v>0.32630547821751377</v>
      </c>
      <c r="I105">
        <f>(B105*B4+C105*C4+D105*D4+E105*E4+F105*F4)/SUM(B4:F4)</f>
        <v>0.4661370905452178</v>
      </c>
      <c r="K105">
        <f>(LN(H105)+LN(H125))/2-LN(K114*K115^5)</f>
        <v>-3.3292614223002444</v>
      </c>
    </row>
    <row r="106" spans="1:11" ht="12.75">
      <c r="A106" t="s">
        <v>70</v>
      </c>
      <c r="B106">
        <f>B66*10000/B62</f>
        <v>2.347209191721316</v>
      </c>
      <c r="C106">
        <f>C66*10000/C62</f>
        <v>1.749897033917578</v>
      </c>
      <c r="D106">
        <f>D66*10000/D62</f>
        <v>1.7016408580494038</v>
      </c>
      <c r="E106">
        <f>E66*10000/E62</f>
        <v>0.9046582584146257</v>
      </c>
      <c r="F106">
        <f>F66*10000/F62</f>
        <v>13.450290024163941</v>
      </c>
      <c r="G106">
        <f>AVERAGE(C106:E106)</f>
        <v>1.4520653834605357</v>
      </c>
      <c r="H106">
        <f>STDEV(C106:E106)</f>
        <v>0.4746820883924588</v>
      </c>
      <c r="I106">
        <f>(B106*B4+C106*C4+D106*D4+E106*E4+F106*F4)/SUM(B4:F4)</f>
        <v>3.1828784248915287</v>
      </c>
      <c r="K106">
        <f>(LN(H106)+LN(H126))/2-LN(K114*K115^6)</f>
        <v>-3.0134010326168963</v>
      </c>
    </row>
    <row r="107" spans="1:11" ht="12.75">
      <c r="A107" t="s">
        <v>71</v>
      </c>
      <c r="B107">
        <f>B67*10000/B62</f>
        <v>0.1084486725998721</v>
      </c>
      <c r="C107">
        <f>C67*10000/C62</f>
        <v>-0.006950558209477356</v>
      </c>
      <c r="D107">
        <f>D67*10000/D62</f>
        <v>-0.25596484701051114</v>
      </c>
      <c r="E107">
        <f>E67*10000/E62</f>
        <v>-0.18750734626823445</v>
      </c>
      <c r="F107">
        <f>F67*10000/F62</f>
        <v>-0.38647889357786985</v>
      </c>
      <c r="G107">
        <f>AVERAGE(C107:E107)</f>
        <v>-0.150140917162741</v>
      </c>
      <c r="H107">
        <f>STDEV(C107:E107)</f>
        <v>0.1286437582039761</v>
      </c>
      <c r="I107">
        <f>(B107*B4+C107*C4+D107*D4+E107*E4+F107*F4)/SUM(B4:F4)</f>
        <v>-0.14423439964021828</v>
      </c>
      <c r="K107">
        <f>(LN(H107)+LN(H127))/2-LN(K114*K115^7)</f>
        <v>-3.3064253551400697</v>
      </c>
    </row>
    <row r="108" spans="1:9" ht="12.75">
      <c r="A108" t="s">
        <v>72</v>
      </c>
      <c r="B108">
        <f>B68*10000/B62</f>
        <v>0.03919347592908019</v>
      </c>
      <c r="C108">
        <f>C68*10000/C62</f>
        <v>0.15626458130281665</v>
      </c>
      <c r="D108">
        <f>D68*10000/D62</f>
        <v>-0.16000775375696144</v>
      </c>
      <c r="E108">
        <f>E68*10000/E62</f>
        <v>-0.07659223859855008</v>
      </c>
      <c r="F108">
        <f>F68*10000/F62</f>
        <v>0.000758409988678347</v>
      </c>
      <c r="G108">
        <f>AVERAGE(C108:E108)</f>
        <v>-0.02677847035089829</v>
      </c>
      <c r="H108">
        <f>STDEV(C108:E108)</f>
        <v>0.16391493559561374</v>
      </c>
      <c r="I108">
        <f>(B108*B4+C108*C4+D108*D4+E108*E4+F108*F4)/SUM(B4:F4)</f>
        <v>-0.013545555444744528</v>
      </c>
    </row>
    <row r="109" spans="1:9" ht="12.75">
      <c r="A109" t="s">
        <v>73</v>
      </c>
      <c r="B109">
        <f>B69*10000/B62</f>
        <v>-0.09516321766685219</v>
      </c>
      <c r="C109">
        <f>C69*10000/C62</f>
        <v>0.03354253791825285</v>
      </c>
      <c r="D109">
        <f>D69*10000/D62</f>
        <v>-0.008993408731735743</v>
      </c>
      <c r="E109">
        <f>E69*10000/E62</f>
        <v>-0.1015994693554666</v>
      </c>
      <c r="F109">
        <f>F69*10000/F62</f>
        <v>0.07698281868721818</v>
      </c>
      <c r="G109">
        <f>AVERAGE(C109:E109)</f>
        <v>-0.02568344672298316</v>
      </c>
      <c r="H109">
        <f>STDEV(C109:E109)</f>
        <v>0.06909962777471723</v>
      </c>
      <c r="I109">
        <f>(B109*B4+C109*C4+D109*D4+E109*E4+F109*F4)/SUM(B4:F4)</f>
        <v>-0.022048327395991763</v>
      </c>
    </row>
    <row r="110" spans="1:11" ht="12.75">
      <c r="A110" t="s">
        <v>74</v>
      </c>
      <c r="B110">
        <f>B70*10000/B62</f>
        <v>-0.39183007449920926</v>
      </c>
      <c r="C110">
        <f>C70*10000/C62</f>
        <v>-0.13421565407184902</v>
      </c>
      <c r="D110">
        <f>D70*10000/D62</f>
        <v>-0.10209192033758246</v>
      </c>
      <c r="E110">
        <f>E70*10000/E62</f>
        <v>-0.19280866263566224</v>
      </c>
      <c r="F110">
        <f>F70*10000/F62</f>
        <v>-0.35797710836210817</v>
      </c>
      <c r="G110">
        <f>AVERAGE(C110:E110)</f>
        <v>-0.14303874568169792</v>
      </c>
      <c r="H110">
        <f>STDEV(C110:E110)</f>
        <v>0.04599746778313882</v>
      </c>
      <c r="I110">
        <f>(B110*B4+C110*C4+D110*D4+E110*E4+F110*F4)/SUM(B4:F4)</f>
        <v>-0.20775400255850265</v>
      </c>
      <c r="K110">
        <f>EXP(AVERAGE(K103:K107))</f>
        <v>0.030690827484195295</v>
      </c>
    </row>
    <row r="111" spans="1:9" ht="12.75">
      <c r="A111" t="s">
        <v>75</v>
      </c>
      <c r="B111">
        <f>B71*10000/B62</f>
        <v>0.04729185103325167</v>
      </c>
      <c r="C111">
        <f>C71*10000/C62</f>
        <v>0.026071569612736243</v>
      </c>
      <c r="D111">
        <f>D71*10000/D62</f>
        <v>0.028370390515761637</v>
      </c>
      <c r="E111">
        <f>E71*10000/E62</f>
        <v>0.017926764513277096</v>
      </c>
      <c r="F111">
        <f>F71*10000/F62</f>
        <v>-0.05148320124948202</v>
      </c>
      <c r="G111">
        <f>AVERAGE(C111:E111)</f>
        <v>0.02412290821392499</v>
      </c>
      <c r="H111">
        <f>STDEV(C111:E111)</f>
        <v>0.005487740150130602</v>
      </c>
      <c r="I111">
        <f>(B111*B4+C111*C4+D111*D4+E111*E4+F111*F4)/SUM(B4:F4)</f>
        <v>0.017386865231697864</v>
      </c>
    </row>
    <row r="112" spans="1:9" ht="12.75">
      <c r="A112" t="s">
        <v>76</v>
      </c>
      <c r="B112">
        <f>B72*10000/B62</f>
        <v>-0.05275666411239378</v>
      </c>
      <c r="C112">
        <f>C72*10000/C62</f>
        <v>-0.018269158841672704</v>
      </c>
      <c r="D112">
        <f>D72*10000/D62</f>
        <v>-0.0014906752759441862</v>
      </c>
      <c r="E112">
        <f>E72*10000/E62</f>
        <v>-0.006596386229457329</v>
      </c>
      <c r="F112">
        <f>F72*10000/F62</f>
        <v>-0.041115031486034334</v>
      </c>
      <c r="G112">
        <f>AVERAGE(C112:E112)</f>
        <v>-0.008785406782358075</v>
      </c>
      <c r="H112">
        <f>STDEV(C112:E112)</f>
        <v>0.008600769496220781</v>
      </c>
      <c r="I112">
        <f>(B112*B4+C112*C4+D112*D4+E112*E4+F112*F4)/SUM(B4:F4)</f>
        <v>-0.019467285020094607</v>
      </c>
    </row>
    <row r="113" spans="1:9" ht="12.75">
      <c r="A113" t="s">
        <v>77</v>
      </c>
      <c r="B113">
        <f>B73*10000/B62</f>
        <v>0.005432042277975739</v>
      </c>
      <c r="C113">
        <f>C73*10000/C62</f>
        <v>0.013613146467595368</v>
      </c>
      <c r="D113">
        <f>D73*10000/D62</f>
        <v>0.026004258599681404</v>
      </c>
      <c r="E113">
        <f>E73*10000/E62</f>
        <v>0.036193291587704075</v>
      </c>
      <c r="F113">
        <f>F73*10000/F62</f>
        <v>0.007272816090083297</v>
      </c>
      <c r="G113">
        <f>AVERAGE(C113:E113)</f>
        <v>0.025270232218326954</v>
      </c>
      <c r="H113">
        <f>STDEV(C113:E113)</f>
        <v>0.011307954477167172</v>
      </c>
      <c r="I113">
        <f>(B113*B4+C113*C4+D113*D4+E113*E4+F113*F4)/SUM(B4:F4)</f>
        <v>0.019996479141229487</v>
      </c>
    </row>
    <row r="114" spans="1:11" ht="12.75">
      <c r="A114" t="s">
        <v>78</v>
      </c>
      <c r="B114">
        <f>B74*10000/B62</f>
        <v>-0.2052978306286233</v>
      </c>
      <c r="C114">
        <f>C74*10000/C62</f>
        <v>-0.19482924174983104</v>
      </c>
      <c r="D114">
        <f>D74*10000/D62</f>
        <v>-0.19930616552325137</v>
      </c>
      <c r="E114">
        <f>E74*10000/E62</f>
        <v>-0.19207515093369024</v>
      </c>
      <c r="F114">
        <f>F74*10000/F62</f>
        <v>-0.14102959158113995</v>
      </c>
      <c r="G114">
        <f>AVERAGE(C114:E114)</f>
        <v>-0.19540351940225753</v>
      </c>
      <c r="H114">
        <f>STDEV(C114:E114)</f>
        <v>0.003649553276111584</v>
      </c>
      <c r="I114">
        <f>(B114*B4+C114*C4+D114*D4+E114*E4+F114*F4)/SUM(B4:F4)</f>
        <v>-0.1895791357980552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0.0019844021503776822</v>
      </c>
      <c r="C115">
        <f>C75*10000/C62</f>
        <v>0.003274384967285789</v>
      </c>
      <c r="D115">
        <f>D75*10000/D62</f>
        <v>0.0046313806947575285</v>
      </c>
      <c r="E115">
        <f>E75*10000/E62</f>
        <v>0.007617126445462604</v>
      </c>
      <c r="F115">
        <f>F75*10000/F62</f>
        <v>-0.0006003981862951166</v>
      </c>
      <c r="G115">
        <f>AVERAGE(C115:E115)</f>
        <v>0.0051742973691686405</v>
      </c>
      <c r="H115">
        <f>STDEV(C115:E115)</f>
        <v>0.0022216929970372934</v>
      </c>
      <c r="I115">
        <f>(B115*B4+C115*C4+D115*D4+E115*E4+F115*F4)/SUM(B4:F4)</f>
        <v>0.003941924977398531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152.33375656895856</v>
      </c>
      <c r="C122">
        <f>C82*10000/C62</f>
        <v>77.38523209285266</v>
      </c>
      <c r="D122">
        <f>D82*10000/D62</f>
        <v>-13.437470233472707</v>
      </c>
      <c r="E122">
        <f>E82*10000/E62</f>
        <v>-77.7203160873313</v>
      </c>
      <c r="F122">
        <f>F82*10000/F62</f>
        <v>-141.2884325597641</v>
      </c>
      <c r="G122">
        <f>AVERAGE(C122:E122)</f>
        <v>-4.590851409317115</v>
      </c>
      <c r="H122">
        <f>STDEV(C122:E122)</f>
        <v>77.93028787020981</v>
      </c>
      <c r="I122">
        <f>(B122*B4+C122*C4+D122*D4+E122*E4+F122*F4)/SUM(B4:F4)</f>
        <v>-0.1159494584798475</v>
      </c>
    </row>
    <row r="123" spans="1:9" ht="12.75">
      <c r="A123" t="s">
        <v>82</v>
      </c>
      <c r="B123">
        <f>B83*10000/B62</f>
        <v>-1.1979084175493815</v>
      </c>
      <c r="C123">
        <f>C83*10000/C62</f>
        <v>1.071511329398659</v>
      </c>
      <c r="D123">
        <f>D83*10000/D62</f>
        <v>2.160648908427641</v>
      </c>
      <c r="E123">
        <f>E83*10000/E62</f>
        <v>0.13543761477540828</v>
      </c>
      <c r="F123">
        <f>F83*10000/F62</f>
        <v>10.566730064062153</v>
      </c>
      <c r="G123">
        <f>AVERAGE(C123:E123)</f>
        <v>1.1225326175339025</v>
      </c>
      <c r="H123">
        <f>STDEV(C123:E123)</f>
        <v>1.013569225492947</v>
      </c>
      <c r="I123">
        <f>(B123*B4+C123*C4+D123*D4+E123*E4+F123*F4)/SUM(B4:F4)</f>
        <v>2.0468048708998996</v>
      </c>
    </row>
    <row r="124" spans="1:9" ht="12.75">
      <c r="A124" t="s">
        <v>83</v>
      </c>
      <c r="B124">
        <f>B84*10000/B62</f>
        <v>2.8971312124532163</v>
      </c>
      <c r="C124">
        <f>C84*10000/C62</f>
        <v>3.3495379614335463</v>
      </c>
      <c r="D124">
        <f>D84*10000/D62</f>
        <v>1.958513989824949</v>
      </c>
      <c r="E124">
        <f>E84*10000/E62</f>
        <v>0.956127168175735</v>
      </c>
      <c r="F124">
        <f>F84*10000/F62</f>
        <v>2.065122639945152</v>
      </c>
      <c r="G124">
        <f>AVERAGE(C124:E124)</f>
        <v>2.088059706478077</v>
      </c>
      <c r="H124">
        <f>STDEV(C124:E124)</f>
        <v>1.201952734448458</v>
      </c>
      <c r="I124">
        <f>(B124*B4+C124*C4+D124*D4+E124*E4+F124*F4)/SUM(B4:F4)</f>
        <v>2.202085930664013</v>
      </c>
    </row>
    <row r="125" spans="1:9" ht="12.75">
      <c r="A125" t="s">
        <v>84</v>
      </c>
      <c r="B125">
        <f>B85*10000/B62</f>
        <v>0.4112296082224041</v>
      </c>
      <c r="C125">
        <f>C85*10000/C62</f>
        <v>0.39704126398749134</v>
      </c>
      <c r="D125">
        <f>D85*10000/D62</f>
        <v>0.7522155369351089</v>
      </c>
      <c r="E125">
        <f>E85*10000/E62</f>
        <v>-0.8890407551983918</v>
      </c>
      <c r="F125">
        <f>F85*10000/F62</f>
        <v>0.06324756377156325</v>
      </c>
      <c r="G125">
        <f>AVERAGE(C125:E125)</f>
        <v>0.0867386819080695</v>
      </c>
      <c r="H125">
        <f>STDEV(C125:E125)</f>
        <v>0.8635081490355601</v>
      </c>
      <c r="I125">
        <f>(B125*B4+C125*C4+D125*D4+E125*E4+F125*F4)/SUM(B4:F4)</f>
        <v>0.13048395600468152</v>
      </c>
    </row>
    <row r="126" spans="1:9" ht="12.75">
      <c r="A126" t="s">
        <v>85</v>
      </c>
      <c r="B126">
        <f>B86*10000/B62</f>
        <v>1.2931537820198766</v>
      </c>
      <c r="C126">
        <f>C86*10000/C62</f>
        <v>0.41891000661633854</v>
      </c>
      <c r="D126">
        <f>D86*10000/D62</f>
        <v>0.16766519626748813</v>
      </c>
      <c r="E126">
        <f>E86*10000/E62</f>
        <v>0.8445438688766597</v>
      </c>
      <c r="F126">
        <f>F86*10000/F62</f>
        <v>1.3359459701547685</v>
      </c>
      <c r="G126">
        <f>AVERAGE(C126:E126)</f>
        <v>0.47703969058682877</v>
      </c>
      <c r="H126">
        <f>STDEV(C126:E126)</f>
        <v>0.34216294287542354</v>
      </c>
      <c r="I126">
        <f>(B126*B4+C126*C4+D126*D4+E126*E4+F126*F4)/SUM(B4:F4)</f>
        <v>0.7098815989448066</v>
      </c>
    </row>
    <row r="127" spans="1:9" ht="12.75">
      <c r="A127" t="s">
        <v>86</v>
      </c>
      <c r="B127">
        <f>B87*10000/B62</f>
        <v>0.2785911997165375</v>
      </c>
      <c r="C127">
        <f>C87*10000/C62</f>
        <v>0.14933397058440634</v>
      </c>
      <c r="D127">
        <f>D87*10000/D62</f>
        <v>0.4243207355696902</v>
      </c>
      <c r="E127">
        <f>E87*10000/E62</f>
        <v>0.5738789932107992</v>
      </c>
      <c r="F127">
        <f>F87*10000/F62</f>
        <v>0.37903930937372066</v>
      </c>
      <c r="G127">
        <f>AVERAGE(C127:E127)</f>
        <v>0.3825112331216319</v>
      </c>
      <c r="H127">
        <f>STDEV(C127:E127)</f>
        <v>0.21533844276029007</v>
      </c>
      <c r="I127">
        <f>(B127*B4+C127*C4+D127*D4+E127*E4+F127*F4)/SUM(B4:F4)</f>
        <v>0.36701009688349945</v>
      </c>
    </row>
    <row r="128" spans="1:9" ht="12.75">
      <c r="A128" t="s">
        <v>87</v>
      </c>
      <c r="B128">
        <f>B88*10000/B62</f>
        <v>0.3064553579004391</v>
      </c>
      <c r="C128">
        <f>C88*10000/C62</f>
        <v>0.41456628579860466</v>
      </c>
      <c r="D128">
        <f>D88*10000/D62</f>
        <v>0.19118524020759167</v>
      </c>
      <c r="E128">
        <f>E88*10000/E62</f>
        <v>0.34341926307608095</v>
      </c>
      <c r="F128">
        <f>F88*10000/F62</f>
        <v>0.2916181245246037</v>
      </c>
      <c r="G128">
        <f>AVERAGE(C128:E128)</f>
        <v>0.31639026302742573</v>
      </c>
      <c r="H128">
        <f>STDEV(C128:E128)</f>
        <v>0.11411703648034419</v>
      </c>
      <c r="I128">
        <f>(B128*B4+C128*C4+D128*D4+E128*E4+F128*F4)/SUM(B4:F4)</f>
        <v>0.3116554465188725</v>
      </c>
    </row>
    <row r="129" spans="1:9" ht="12.75">
      <c r="A129" t="s">
        <v>88</v>
      </c>
      <c r="B129">
        <f>B89*10000/B62</f>
        <v>-0.04043635967416895</v>
      </c>
      <c r="C129">
        <f>C89*10000/C62</f>
        <v>3.901488073801451E-05</v>
      </c>
      <c r="D129">
        <f>D89*10000/D62</f>
        <v>-0.053197596597440444</v>
      </c>
      <c r="E129">
        <f>E89*10000/E62</f>
        <v>-0.14676921592253064</v>
      </c>
      <c r="F129">
        <f>F89*10000/F62</f>
        <v>0.02186947315337751</v>
      </c>
      <c r="G129">
        <f>AVERAGE(C129:E129)</f>
        <v>-0.06664259921307769</v>
      </c>
      <c r="H129">
        <f>STDEV(C129:E129)</f>
        <v>0.07432186911937375</v>
      </c>
      <c r="I129">
        <f>(B129*B4+C129*C4+D129*D4+E129*E4+F129*F4)/SUM(B4:F4)</f>
        <v>-0.05104142183750524</v>
      </c>
    </row>
    <row r="130" spans="1:9" ht="12.75">
      <c r="A130" t="s">
        <v>89</v>
      </c>
      <c r="B130">
        <f>B90*10000/B62</f>
        <v>0.02699743085049733</v>
      </c>
      <c r="C130">
        <f>C90*10000/C62</f>
        <v>0.004094482637461984</v>
      </c>
      <c r="D130">
        <f>D90*10000/D62</f>
        <v>-0.09892943569765944</v>
      </c>
      <c r="E130">
        <f>E90*10000/E62</f>
        <v>-0.08566919592350987</v>
      </c>
      <c r="F130">
        <f>F90*10000/F62</f>
        <v>0.3176633735505362</v>
      </c>
      <c r="G130">
        <f>AVERAGE(C130:E130)</f>
        <v>-0.06016804966123577</v>
      </c>
      <c r="H130">
        <f>STDEV(C130:E130)</f>
        <v>0.056046527838911356</v>
      </c>
      <c r="I130">
        <f>(B130*B4+C130*C4+D130*D4+E130*E4+F130*F4)/SUM(B4:F4)</f>
        <v>0.0028784714014508</v>
      </c>
    </row>
    <row r="131" spans="1:9" ht="12.75">
      <c r="A131" t="s">
        <v>90</v>
      </c>
      <c r="B131">
        <f>B91*10000/B62</f>
        <v>0.010635964173739345</v>
      </c>
      <c r="C131">
        <f>C91*10000/C62</f>
        <v>-0.03474400440477458</v>
      </c>
      <c r="D131">
        <f>D91*10000/D62</f>
        <v>-0.015952494546044256</v>
      </c>
      <c r="E131">
        <f>E91*10000/E62</f>
        <v>-0.03052462615125269</v>
      </c>
      <c r="F131">
        <f>F91*10000/F62</f>
        <v>0.013861432906915015</v>
      </c>
      <c r="G131">
        <f>AVERAGE(C131:E131)</f>
        <v>-0.027073708367357174</v>
      </c>
      <c r="H131">
        <f>STDEV(C131:E131)</f>
        <v>0.009859606272873916</v>
      </c>
      <c r="I131">
        <f>(B131*B4+C131*C4+D131*D4+E131*E4+F131*F4)/SUM(B4:F4)</f>
        <v>-0.016151284797035426</v>
      </c>
    </row>
    <row r="132" spans="1:9" ht="12.75">
      <c r="A132" t="s">
        <v>91</v>
      </c>
      <c r="B132">
        <f>B92*10000/B62</f>
        <v>-0.000411701696703049</v>
      </c>
      <c r="C132">
        <f>C92*10000/C62</f>
        <v>0.02688704717025935</v>
      </c>
      <c r="D132">
        <f>D92*10000/D62</f>
        <v>0.022421110256391732</v>
      </c>
      <c r="E132">
        <f>E92*10000/E62</f>
        <v>0.04060805154765157</v>
      </c>
      <c r="F132">
        <f>F92*10000/F62</f>
        <v>0.03436684463324661</v>
      </c>
      <c r="G132">
        <f>AVERAGE(C132:E132)</f>
        <v>0.029972069658100883</v>
      </c>
      <c r="H132">
        <f>STDEV(C132:E132)</f>
        <v>0.00947782840084157</v>
      </c>
      <c r="I132">
        <f>(B132*B4+C132*C4+D132*D4+E132*E4+F132*F4)/SUM(B4:F4)</f>
        <v>0.026160253919547766</v>
      </c>
    </row>
    <row r="133" spans="1:9" ht="12.75">
      <c r="A133" t="s">
        <v>92</v>
      </c>
      <c r="B133">
        <f>B93*10000/B62</f>
        <v>0.09421557383813851</v>
      </c>
      <c r="C133">
        <f>C93*10000/C62</f>
        <v>0.0771415186807117</v>
      </c>
      <c r="D133">
        <f>D93*10000/D62</f>
        <v>0.08439516534901859</v>
      </c>
      <c r="E133">
        <f>E93*10000/E62</f>
        <v>0.0814614736835338</v>
      </c>
      <c r="F133">
        <f>F93*10000/F62</f>
        <v>0.055678350603017096</v>
      </c>
      <c r="G133">
        <f>AVERAGE(C133:E133)</f>
        <v>0.08099938590442136</v>
      </c>
      <c r="H133">
        <f>STDEV(C133:E133)</f>
        <v>0.0036488342431331947</v>
      </c>
      <c r="I133">
        <f>(B133*B4+C133*C4+D133*D4+E133*E4+F133*F4)/SUM(B4:F4)</f>
        <v>0.07953359493220906</v>
      </c>
    </row>
    <row r="134" spans="1:9" ht="12.75">
      <c r="A134" t="s">
        <v>93</v>
      </c>
      <c r="B134">
        <f>B94*10000/B62</f>
        <v>-0.030015811501521182</v>
      </c>
      <c r="C134">
        <f>C94*10000/C62</f>
        <v>-0.01639704938477093</v>
      </c>
      <c r="D134">
        <f>D94*10000/D62</f>
        <v>-0.011404624607268493</v>
      </c>
      <c r="E134">
        <f>E94*10000/E62</f>
        <v>-0.00367565385272205</v>
      </c>
      <c r="F134">
        <f>F94*10000/F62</f>
        <v>-0.012094243569817602</v>
      </c>
      <c r="G134">
        <f>AVERAGE(C134:E134)</f>
        <v>-0.010492442614920489</v>
      </c>
      <c r="H134">
        <f>STDEV(C134:E134)</f>
        <v>0.006409565746685289</v>
      </c>
      <c r="I134">
        <f>(B134*B4+C134*C4+D134*D4+E134*E4+F134*F4)/SUM(B4:F4)</f>
        <v>-0.013532655076607685</v>
      </c>
    </row>
    <row r="135" spans="1:9" ht="12.75">
      <c r="A135" t="s">
        <v>94</v>
      </c>
      <c r="B135">
        <f>B95*10000/B62</f>
        <v>-0.00817015003320953</v>
      </c>
      <c r="C135">
        <f>C95*10000/C62</f>
        <v>-0.005521500827208212</v>
      </c>
      <c r="D135">
        <f>D95*10000/D62</f>
        <v>-0.007755420370798459</v>
      </c>
      <c r="E135">
        <f>E95*10000/E62</f>
        <v>-0.014884534778648938</v>
      </c>
      <c r="F135">
        <f>F95*10000/F62</f>
        <v>0.00020652952937437596</v>
      </c>
      <c r="G135">
        <f>AVERAGE(C135:E135)</f>
        <v>-0.009387151992218536</v>
      </c>
      <c r="H135">
        <f>STDEV(C135:E135)</f>
        <v>0.004890144400446122</v>
      </c>
      <c r="I135">
        <f>(B135*B4+C135*C4+D135*D4+E135*E4+F135*F4)/SUM(B4:F4)</f>
        <v>-0.007931043975660966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2004-07-06T06:08:28Z</cp:lastPrinted>
  <dcterms:created xsi:type="dcterms:W3CDTF">2004-07-06T06:08:28Z</dcterms:created>
  <dcterms:modified xsi:type="dcterms:W3CDTF">2004-07-06T08:10:24Z</dcterms:modified>
  <cp:category/>
  <cp:version/>
  <cp:contentType/>
  <cp:contentStatus/>
</cp:coreProperties>
</file>