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<sst xmlns="http://schemas.openxmlformats.org/spreadsheetml/2006/main" count="204" uniqueCount="98">
  <si>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08/07/2004       12:36:45</t>
  </si>
  <si>
    <t>LISSNER</t>
  </si>
  <si>
    <t>HCMQAP276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</si>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</sst>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56268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-0.003756</v>
      </c>
      <c r="D4" s="13">
        <v>-0.003755</v>
      </c>
      <c r="E4" s="13">
        <v>-0.003754</v>
      </c>
      <c r="F4" s="24">
        <v>-0.002083</v>
      </c>
      <c r="G4" s="34">
        <v>-0.011706</v>
      </c>
    </row>
    <row r="5" spans="1:7" ht="12.75" thickBot="1">
      <c r="A5" s="44" t="s">
        <v>13</v>
      </c>
      <c r="B5" s="45">
        <v>6.826612</v>
      </c>
      <c r="C5" s="46">
        <v>3.463912</v>
      </c>
      <c r="D5" s="46">
        <v>-0.470061</v>
      </c>
      <c r="E5" s="46">
        <v>-3.677698</v>
      </c>
      <c r="F5" s="47">
        <v>-6.231411</v>
      </c>
      <c r="G5" s="48">
        <v>6.158593</v>
      </c>
    </row>
    <row r="6" spans="1:7" ht="12.75" thickTop="1">
      <c r="A6" s="6" t="s">
        <v>14</v>
      </c>
      <c r="B6" s="39">
        <v>36.87495</v>
      </c>
      <c r="C6" s="40">
        <v>60.45367</v>
      </c>
      <c r="D6" s="40">
        <v>-33.90853</v>
      </c>
      <c r="E6" s="40">
        <v>-17.18938</v>
      </c>
      <c r="F6" s="41">
        <v>-56.96684</v>
      </c>
      <c r="G6" s="42">
        <v>0.004143909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0.5556734</v>
      </c>
      <c r="C8" s="14">
        <v>1.82018</v>
      </c>
      <c r="D8" s="14">
        <v>-0.8062537</v>
      </c>
      <c r="E8" s="14">
        <v>-1.495133</v>
      </c>
      <c r="F8" s="25">
        <v>-0.6081193</v>
      </c>
      <c r="G8" s="35">
        <v>-0.1160288</v>
      </c>
    </row>
    <row r="9" spans="1:7" ht="12">
      <c r="A9" s="20" t="s">
        <v>17</v>
      </c>
      <c r="B9" s="29">
        <v>0.4551155</v>
      </c>
      <c r="C9" s="14">
        <v>0.9290382</v>
      </c>
      <c r="D9" s="14">
        <v>0.7592864</v>
      </c>
      <c r="E9" s="14">
        <v>0.3497169</v>
      </c>
      <c r="F9" s="25">
        <v>-0.8988176</v>
      </c>
      <c r="G9" s="35">
        <v>0.4363806</v>
      </c>
    </row>
    <row r="10" spans="1:7" ht="12">
      <c r="A10" s="20" t="s">
        <v>18</v>
      </c>
      <c r="B10" s="29">
        <v>0.06906073</v>
      </c>
      <c r="C10" s="14">
        <v>-0.3127704</v>
      </c>
      <c r="D10" s="14">
        <v>0.861111</v>
      </c>
      <c r="E10" s="14">
        <v>0.5423053</v>
      </c>
      <c r="F10" s="25">
        <v>-0.7012949</v>
      </c>
      <c r="G10" s="35">
        <v>0.178736</v>
      </c>
    </row>
    <row r="11" spans="1:7" ht="12">
      <c r="A11" s="21" t="s">
        <v>19</v>
      </c>
      <c r="B11" s="31">
        <v>2.971443</v>
      </c>
      <c r="C11" s="16">
        <v>1.906272</v>
      </c>
      <c r="D11" s="16">
        <v>2.593994</v>
      </c>
      <c r="E11" s="16">
        <v>1.725453</v>
      </c>
      <c r="F11" s="27">
        <v>14.73366</v>
      </c>
      <c r="G11" s="37">
        <v>3.893818</v>
      </c>
    </row>
    <row r="12" spans="1:7" ht="12">
      <c r="A12" s="20" t="s">
        <v>20</v>
      </c>
      <c r="B12" s="29">
        <v>0.4358595</v>
      </c>
      <c r="C12" s="14">
        <v>0.01470031</v>
      </c>
      <c r="D12" s="14">
        <v>-0.4231039</v>
      </c>
      <c r="E12" s="14">
        <v>-0.6077037</v>
      </c>
      <c r="F12" s="25">
        <v>-0.08876382</v>
      </c>
      <c r="G12" s="35">
        <v>-0.1930226</v>
      </c>
    </row>
    <row r="13" spans="1:7" ht="12">
      <c r="A13" s="20" t="s">
        <v>21</v>
      </c>
      <c r="B13" s="29">
        <v>0.08550188</v>
      </c>
      <c r="C13" s="14">
        <v>0.1528607</v>
      </c>
      <c r="D13" s="14">
        <v>0.2230005</v>
      </c>
      <c r="E13" s="14">
        <v>0.1385211</v>
      </c>
      <c r="F13" s="25">
        <v>-0.04853571</v>
      </c>
      <c r="G13" s="35">
        <v>0.129652</v>
      </c>
    </row>
    <row r="14" spans="1:7" ht="12">
      <c r="A14" s="20" t="s">
        <v>22</v>
      </c>
      <c r="B14" s="29">
        <v>-0.05259789</v>
      </c>
      <c r="C14" s="14">
        <v>-0.02006708</v>
      </c>
      <c r="D14" s="14">
        <v>0.2011338</v>
      </c>
      <c r="E14" s="14">
        <v>0.1282627</v>
      </c>
      <c r="F14" s="25">
        <v>0.21259</v>
      </c>
      <c r="G14" s="35">
        <v>0.09513013</v>
      </c>
    </row>
    <row r="15" spans="1:7" ht="12">
      <c r="A15" s="21" t="s">
        <v>23</v>
      </c>
      <c r="B15" s="31">
        <v>-0.3103614</v>
      </c>
      <c r="C15" s="16">
        <v>-0.1737103</v>
      </c>
      <c r="D15" s="16">
        <v>-0.03010297</v>
      </c>
      <c r="E15" s="16">
        <v>-0.1637172</v>
      </c>
      <c r="F15" s="27">
        <v>-0.2998784</v>
      </c>
      <c r="G15" s="37">
        <v>-0.1734099</v>
      </c>
    </row>
    <row r="16" spans="1:7" ht="12">
      <c r="A16" s="20" t="s">
        <v>24</v>
      </c>
      <c r="B16" s="29">
        <v>0.01801134</v>
      </c>
      <c r="C16" s="14">
        <v>-0.007986009</v>
      </c>
      <c r="D16" s="14">
        <v>-0.08936146</v>
      </c>
      <c r="E16" s="14">
        <v>-0.07828272</v>
      </c>
      <c r="F16" s="25">
        <v>-0.05292576</v>
      </c>
      <c r="G16" s="35">
        <v>-0.04668789</v>
      </c>
    </row>
    <row r="17" spans="1:7" ht="12">
      <c r="A17" s="20" t="s">
        <v>25</v>
      </c>
      <c r="B17" s="29">
        <v>-0.02101754</v>
      </c>
      <c r="C17" s="14">
        <v>-0.03446193</v>
      </c>
      <c r="D17" s="14">
        <v>-0.03130662</v>
      </c>
      <c r="E17" s="14">
        <v>-0.02995241</v>
      </c>
      <c r="F17" s="25">
        <v>-0.02782682</v>
      </c>
      <c r="G17" s="35">
        <v>-0.02978633</v>
      </c>
    </row>
    <row r="18" spans="1:7" ht="12">
      <c r="A18" s="20" t="s">
        <v>26</v>
      </c>
      <c r="B18" s="29">
        <v>-0.001292727</v>
      </c>
      <c r="C18" s="14">
        <v>0.01675089</v>
      </c>
      <c r="D18" s="14">
        <v>0.06060022</v>
      </c>
      <c r="E18" s="14">
        <v>0.06132637</v>
      </c>
      <c r="F18" s="25">
        <v>0.02011812</v>
      </c>
      <c r="G18" s="35">
        <v>0.03584493</v>
      </c>
    </row>
    <row r="19" spans="1:7" ht="12">
      <c r="A19" s="21" t="s">
        <v>27</v>
      </c>
      <c r="B19" s="31">
        <v>-0.2064422</v>
      </c>
      <c r="C19" s="16">
        <v>-0.1853679</v>
      </c>
      <c r="D19" s="16">
        <v>-0.1974925</v>
      </c>
      <c r="E19" s="16">
        <v>-0.1907565</v>
      </c>
      <c r="F19" s="27">
        <v>-0.136925</v>
      </c>
      <c r="G19" s="37">
        <v>-0.186172</v>
      </c>
    </row>
    <row r="20" spans="1:7" ht="12.75" thickBot="1">
      <c r="A20" s="44" t="s">
        <v>28</v>
      </c>
      <c r="B20" s="45">
        <v>-0.002937629</v>
      </c>
      <c r="C20" s="46">
        <v>-0.000750214</v>
      </c>
      <c r="D20" s="46">
        <v>-0.004292913</v>
      </c>
      <c r="E20" s="46">
        <v>-0.005670603</v>
      </c>
      <c r="F20" s="47">
        <v>-0.006629371</v>
      </c>
      <c r="G20" s="48">
        <v>-0.003886863</v>
      </c>
    </row>
    <row r="21" spans="1:7" ht="12.75" thickTop="1">
      <c r="A21" s="6" t="s">
        <v>29</v>
      </c>
      <c r="B21" s="39">
        <v>-106.1328</v>
      </c>
      <c r="C21" s="40">
        <v>63.0033</v>
      </c>
      <c r="D21" s="40">
        <v>113.9719</v>
      </c>
      <c r="E21" s="40">
        <v>-32.20197</v>
      </c>
      <c r="F21" s="41">
        <v>-145.7481</v>
      </c>
      <c r="G21" s="43">
        <v>0.002526312</v>
      </c>
    </row>
    <row r="22" spans="1:7" ht="12">
      <c r="A22" s="20" t="s">
        <v>30</v>
      </c>
      <c r="B22" s="29">
        <v>136.5407</v>
      </c>
      <c r="C22" s="14">
        <v>69.27935</v>
      </c>
      <c r="D22" s="14">
        <v>-9.401213</v>
      </c>
      <c r="E22" s="14">
        <v>-73.55529</v>
      </c>
      <c r="F22" s="25">
        <v>-124.6347</v>
      </c>
      <c r="G22" s="36">
        <v>0</v>
      </c>
    </row>
    <row r="23" spans="1:7" ht="12">
      <c r="A23" s="20" t="s">
        <v>31</v>
      </c>
      <c r="B23" s="29">
        <v>2.804406</v>
      </c>
      <c r="C23" s="14">
        <v>-2.172199</v>
      </c>
      <c r="D23" s="14">
        <v>-0.7749959</v>
      </c>
      <c r="E23" s="14">
        <v>-0.573844</v>
      </c>
      <c r="F23" s="25">
        <v>8.040886</v>
      </c>
      <c r="G23" s="35">
        <v>0.6320867</v>
      </c>
    </row>
    <row r="24" spans="1:7" ht="12">
      <c r="A24" s="20" t="s">
        <v>32</v>
      </c>
      <c r="B24" s="29">
        <v>-2.209291</v>
      </c>
      <c r="C24" s="14">
        <v>-3.025767</v>
      </c>
      <c r="D24" s="14">
        <v>0.2503741</v>
      </c>
      <c r="E24" s="14">
        <v>-1.536583</v>
      </c>
      <c r="F24" s="25">
        <v>1.982921</v>
      </c>
      <c r="G24" s="35">
        <v>-1.093126</v>
      </c>
    </row>
    <row r="25" spans="1:7" ht="12">
      <c r="A25" s="20" t="s">
        <v>33</v>
      </c>
      <c r="B25" s="29">
        <v>0.7158032</v>
      </c>
      <c r="C25" s="14">
        <v>-0.5434656</v>
      </c>
      <c r="D25" s="14">
        <v>-0.7330973</v>
      </c>
      <c r="E25" s="14">
        <v>-0.8587978</v>
      </c>
      <c r="F25" s="25">
        <v>-2.892379</v>
      </c>
      <c r="G25" s="35">
        <v>-0.7957156</v>
      </c>
    </row>
    <row r="26" spans="1:7" ht="12">
      <c r="A26" s="21" t="s">
        <v>34</v>
      </c>
      <c r="B26" s="31">
        <v>0.8062395</v>
      </c>
      <c r="C26" s="16">
        <v>0.6968495</v>
      </c>
      <c r="D26" s="16">
        <v>0.9525283</v>
      </c>
      <c r="E26" s="16">
        <v>0.3379675</v>
      </c>
      <c r="F26" s="27">
        <v>1.957027</v>
      </c>
      <c r="G26" s="37">
        <v>0.8561474</v>
      </c>
    </row>
    <row r="27" spans="1:7" ht="12">
      <c r="A27" s="20" t="s">
        <v>35</v>
      </c>
      <c r="B27" s="29">
        <v>0.3743506</v>
      </c>
      <c r="C27" s="14">
        <v>-0.3953841</v>
      </c>
      <c r="D27" s="14">
        <v>-0.04816895</v>
      </c>
      <c r="E27" s="14">
        <v>-0.02972514</v>
      </c>
      <c r="F27" s="25">
        <v>0.2395897</v>
      </c>
      <c r="G27" s="35">
        <v>-0.02766098</v>
      </c>
    </row>
    <row r="28" spans="1:7" ht="12">
      <c r="A28" s="20" t="s">
        <v>36</v>
      </c>
      <c r="B28" s="29">
        <v>-0.4541057</v>
      </c>
      <c r="C28" s="14">
        <v>-0.09763278</v>
      </c>
      <c r="D28" s="14">
        <v>0.2324448</v>
      </c>
      <c r="E28" s="14">
        <v>0.005579896</v>
      </c>
      <c r="F28" s="25">
        <v>0.1248693</v>
      </c>
      <c r="G28" s="35">
        <v>-0.01540646</v>
      </c>
    </row>
    <row r="29" spans="1:7" ht="12">
      <c r="A29" s="20" t="s">
        <v>37</v>
      </c>
      <c r="B29" s="29">
        <v>0.07720202</v>
      </c>
      <c r="C29" s="14">
        <v>-0.04687937</v>
      </c>
      <c r="D29" s="14">
        <v>-0.0762115</v>
      </c>
      <c r="E29" s="14">
        <v>-0.07712247</v>
      </c>
      <c r="F29" s="25">
        <v>-0.07292156</v>
      </c>
      <c r="G29" s="35">
        <v>-0.04668986</v>
      </c>
    </row>
    <row r="30" spans="1:7" ht="12">
      <c r="A30" s="21" t="s">
        <v>38</v>
      </c>
      <c r="B30" s="31">
        <v>-0.008197898</v>
      </c>
      <c r="C30" s="16">
        <v>-0.02430513</v>
      </c>
      <c r="D30" s="16">
        <v>0.09305486</v>
      </c>
      <c r="E30" s="16">
        <v>0.008083664</v>
      </c>
      <c r="F30" s="27">
        <v>0.3498321</v>
      </c>
      <c r="G30" s="37">
        <v>0.0639482</v>
      </c>
    </row>
    <row r="31" spans="1:7" ht="12">
      <c r="A31" s="20" t="s">
        <v>39</v>
      </c>
      <c r="B31" s="29">
        <v>-0.01316521</v>
      </c>
      <c r="C31" s="14">
        <v>-0.05364651</v>
      </c>
      <c r="D31" s="14">
        <v>-0.02577678</v>
      </c>
      <c r="E31" s="14">
        <v>-0.02169573</v>
      </c>
      <c r="F31" s="25">
        <v>-0.01559864</v>
      </c>
      <c r="G31" s="35">
        <v>-0.02831902</v>
      </c>
    </row>
    <row r="32" spans="1:7" ht="12">
      <c r="A32" s="20" t="s">
        <v>40</v>
      </c>
      <c r="B32" s="29">
        <v>-0.02719748</v>
      </c>
      <c r="C32" s="14">
        <v>0.02022867</v>
      </c>
      <c r="D32" s="14">
        <v>0.06002345</v>
      </c>
      <c r="E32" s="14">
        <v>0.040662</v>
      </c>
      <c r="F32" s="25">
        <v>0.00684687</v>
      </c>
      <c r="G32" s="35">
        <v>0.02605189</v>
      </c>
    </row>
    <row r="33" spans="1:7" ht="12">
      <c r="A33" s="20" t="s">
        <v>41</v>
      </c>
      <c r="B33" s="29">
        <v>0.1126401</v>
      </c>
      <c r="C33" s="14">
        <v>0.0636136</v>
      </c>
      <c r="D33" s="14">
        <v>0.05846259</v>
      </c>
      <c r="E33" s="14">
        <v>0.08537518</v>
      </c>
      <c r="F33" s="25">
        <v>0.06757414</v>
      </c>
      <c r="G33" s="35">
        <v>0.07524536</v>
      </c>
    </row>
    <row r="34" spans="1:7" ht="12">
      <c r="A34" s="21" t="s">
        <v>42</v>
      </c>
      <c r="B34" s="31">
        <v>-0.02884706</v>
      </c>
      <c r="C34" s="16">
        <v>-0.01850801</v>
      </c>
      <c r="D34" s="16">
        <v>0.01011409</v>
      </c>
      <c r="E34" s="16">
        <v>0.01091153</v>
      </c>
      <c r="F34" s="27">
        <v>-0.006613584</v>
      </c>
      <c r="G34" s="37">
        <v>-0.004475702</v>
      </c>
    </row>
    <row r="35" spans="1:7" ht="12.75" thickBot="1">
      <c r="A35" s="22" t="s">
        <v>43</v>
      </c>
      <c r="B35" s="32">
        <v>-0.001492378</v>
      </c>
      <c r="C35" s="17">
        <v>0.001390958</v>
      </c>
      <c r="D35" s="17">
        <v>-0.002243988</v>
      </c>
      <c r="E35" s="17">
        <v>-0.003167663</v>
      </c>
      <c r="F35" s="28">
        <v>0.004530632</v>
      </c>
      <c r="G35" s="38">
        <v>-0.0005789805</v>
      </c>
    </row>
    <row r="36" spans="1:7" ht="12">
      <c r="A36" s="4" t="s">
        <v>44</v>
      </c>
      <c r="B36" s="3">
        <v>23.50464</v>
      </c>
      <c r="C36" s="3">
        <v>23.50464</v>
      </c>
      <c r="D36" s="3">
        <v>23.51379</v>
      </c>
      <c r="E36" s="3">
        <v>23.51379</v>
      </c>
      <c r="F36" s="3">
        <v>23.52905</v>
      </c>
      <c r="G36" s="3"/>
    </row>
    <row r="37" spans="1:6" ht="12">
      <c r="A37" s="4" t="s">
        <v>45</v>
      </c>
      <c r="B37" s="2">
        <v>0.3234863</v>
      </c>
      <c r="C37" s="2">
        <v>0.2929688</v>
      </c>
      <c r="D37" s="2">
        <v>0.281779</v>
      </c>
      <c r="E37" s="2">
        <v>0.2731323</v>
      </c>
      <c r="F37" s="2">
        <v>0.2700806</v>
      </c>
    </row>
    <row r="38" spans="1:7" ht="12">
      <c r="A38" s="4" t="s">
        <v>53</v>
      </c>
      <c r="B38" s="2">
        <v>-6.021265E-05</v>
      </c>
      <c r="C38" s="2">
        <v>-0.0001035083</v>
      </c>
      <c r="D38" s="2">
        <v>5.78266E-05</v>
      </c>
      <c r="E38" s="2">
        <v>2.881773E-05</v>
      </c>
      <c r="F38" s="2">
        <v>9.374097E-05</v>
      </c>
      <c r="G38" s="2">
        <v>0.0003057971</v>
      </c>
    </row>
    <row r="39" spans="1:7" ht="12.75" thickBot="1">
      <c r="A39" s="4" t="s">
        <v>54</v>
      </c>
      <c r="B39" s="2">
        <v>0.000181248</v>
      </c>
      <c r="C39" s="2">
        <v>-0.0001063885</v>
      </c>
      <c r="D39" s="2">
        <v>-0.0001936979</v>
      </c>
      <c r="E39" s="2">
        <v>5.495533E-05</v>
      </c>
      <c r="F39" s="2">
        <v>0.0002489401</v>
      </c>
      <c r="G39" s="2">
        <v>0.0008286963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3.117605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0.003756</v>
      </c>
      <c r="D4">
        <v>0.003755</v>
      </c>
      <c r="E4">
        <v>0.003754</v>
      </c>
      <c r="F4">
        <v>0.002083</v>
      </c>
      <c r="G4">
        <v>0.011706</v>
      </c>
    </row>
    <row r="5" spans="1:7" ht="12.75">
      <c r="A5" t="s">
        <v>13</v>
      </c>
      <c r="B5">
        <v>6.826612</v>
      </c>
      <c r="C5">
        <v>3.463912</v>
      </c>
      <c r="D5">
        <v>-0.470061</v>
      </c>
      <c r="E5">
        <v>-3.677698</v>
      </c>
      <c r="F5">
        <v>-6.231411</v>
      </c>
      <c r="G5">
        <v>6.158593</v>
      </c>
    </row>
    <row r="6" spans="1:7" ht="12.75">
      <c r="A6" t="s">
        <v>14</v>
      </c>
      <c r="B6" s="49">
        <v>36.87495</v>
      </c>
      <c r="C6" s="49">
        <v>60.45367</v>
      </c>
      <c r="D6" s="49">
        <v>-33.90853</v>
      </c>
      <c r="E6" s="49">
        <v>-17.18938</v>
      </c>
      <c r="F6" s="49">
        <v>-56.96684</v>
      </c>
      <c r="G6" s="49">
        <v>0.004143909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0.5556734</v>
      </c>
      <c r="C8" s="49">
        <v>1.82018</v>
      </c>
      <c r="D8" s="49">
        <v>-0.8062537</v>
      </c>
      <c r="E8" s="49">
        <v>-1.495133</v>
      </c>
      <c r="F8" s="49">
        <v>-0.6081193</v>
      </c>
      <c r="G8" s="49">
        <v>-0.1160288</v>
      </c>
    </row>
    <row r="9" spans="1:7" ht="12.75">
      <c r="A9" t="s">
        <v>17</v>
      </c>
      <c r="B9" s="49">
        <v>0.4551155</v>
      </c>
      <c r="C9" s="49">
        <v>0.9290382</v>
      </c>
      <c r="D9" s="49">
        <v>0.7592864</v>
      </c>
      <c r="E9" s="49">
        <v>0.3497169</v>
      </c>
      <c r="F9" s="49">
        <v>-0.8988176</v>
      </c>
      <c r="G9" s="49">
        <v>0.4363806</v>
      </c>
    </row>
    <row r="10" spans="1:7" ht="12.75">
      <c r="A10" t="s">
        <v>18</v>
      </c>
      <c r="B10" s="49">
        <v>0.06906073</v>
      </c>
      <c r="C10" s="49">
        <v>-0.3127704</v>
      </c>
      <c r="D10" s="49">
        <v>0.861111</v>
      </c>
      <c r="E10" s="49">
        <v>0.5423053</v>
      </c>
      <c r="F10" s="49">
        <v>-0.7012949</v>
      </c>
      <c r="G10" s="49">
        <v>0.178736</v>
      </c>
    </row>
    <row r="11" spans="1:7" ht="12.75">
      <c r="A11" t="s">
        <v>19</v>
      </c>
      <c r="B11" s="49">
        <v>2.971443</v>
      </c>
      <c r="C11" s="49">
        <v>1.906272</v>
      </c>
      <c r="D11" s="49">
        <v>2.593994</v>
      </c>
      <c r="E11" s="49">
        <v>1.725453</v>
      </c>
      <c r="F11" s="49">
        <v>14.73366</v>
      </c>
      <c r="G11" s="49">
        <v>3.893818</v>
      </c>
    </row>
    <row r="12" spans="1:7" ht="12.75">
      <c r="A12" t="s">
        <v>20</v>
      </c>
      <c r="B12" s="49">
        <v>0.4358595</v>
      </c>
      <c r="C12" s="49">
        <v>0.01470031</v>
      </c>
      <c r="D12" s="49">
        <v>-0.4231039</v>
      </c>
      <c r="E12" s="49">
        <v>-0.6077037</v>
      </c>
      <c r="F12" s="49">
        <v>-0.08876382</v>
      </c>
      <c r="G12" s="49">
        <v>-0.1930226</v>
      </c>
    </row>
    <row r="13" spans="1:7" ht="12.75">
      <c r="A13" t="s">
        <v>21</v>
      </c>
      <c r="B13" s="49">
        <v>0.08550188</v>
      </c>
      <c r="C13" s="49">
        <v>0.1528607</v>
      </c>
      <c r="D13" s="49">
        <v>0.2230005</v>
      </c>
      <c r="E13" s="49">
        <v>0.1385211</v>
      </c>
      <c r="F13" s="49">
        <v>-0.04853571</v>
      </c>
      <c r="G13" s="49">
        <v>0.129652</v>
      </c>
    </row>
    <row r="14" spans="1:7" ht="12.75">
      <c r="A14" t="s">
        <v>22</v>
      </c>
      <c r="B14" s="49">
        <v>-0.05259789</v>
      </c>
      <c r="C14" s="49">
        <v>-0.02006708</v>
      </c>
      <c r="D14" s="49">
        <v>0.2011338</v>
      </c>
      <c r="E14" s="49">
        <v>0.1282627</v>
      </c>
      <c r="F14" s="49">
        <v>0.21259</v>
      </c>
      <c r="G14" s="49">
        <v>0.09513013</v>
      </c>
    </row>
    <row r="15" spans="1:7" ht="12.75">
      <c r="A15" t="s">
        <v>23</v>
      </c>
      <c r="B15" s="49">
        <v>-0.3103614</v>
      </c>
      <c r="C15" s="49">
        <v>-0.1737103</v>
      </c>
      <c r="D15" s="49">
        <v>-0.03010297</v>
      </c>
      <c r="E15" s="49">
        <v>-0.1637172</v>
      </c>
      <c r="F15" s="49">
        <v>-0.2998784</v>
      </c>
      <c r="G15" s="49">
        <v>-0.1734099</v>
      </c>
    </row>
    <row r="16" spans="1:7" ht="12.75">
      <c r="A16" t="s">
        <v>24</v>
      </c>
      <c r="B16" s="49">
        <v>0.01801134</v>
      </c>
      <c r="C16" s="49">
        <v>-0.007986009</v>
      </c>
      <c r="D16" s="49">
        <v>-0.08936146</v>
      </c>
      <c r="E16" s="49">
        <v>-0.07828272</v>
      </c>
      <c r="F16" s="49">
        <v>-0.05292576</v>
      </c>
      <c r="G16" s="49">
        <v>-0.04668789</v>
      </c>
    </row>
    <row r="17" spans="1:7" ht="12.75">
      <c r="A17" t="s">
        <v>25</v>
      </c>
      <c r="B17" s="49">
        <v>-0.02101754</v>
      </c>
      <c r="C17" s="49">
        <v>-0.03446193</v>
      </c>
      <c r="D17" s="49">
        <v>-0.03130662</v>
      </c>
      <c r="E17" s="49">
        <v>-0.02995241</v>
      </c>
      <c r="F17" s="49">
        <v>-0.02782682</v>
      </c>
      <c r="G17" s="49">
        <v>-0.02978633</v>
      </c>
    </row>
    <row r="18" spans="1:7" ht="12.75">
      <c r="A18" t="s">
        <v>26</v>
      </c>
      <c r="B18" s="49">
        <v>-0.001292727</v>
      </c>
      <c r="C18" s="49">
        <v>0.01675089</v>
      </c>
      <c r="D18" s="49">
        <v>0.06060022</v>
      </c>
      <c r="E18" s="49">
        <v>0.06132637</v>
      </c>
      <c r="F18" s="49">
        <v>0.02011812</v>
      </c>
      <c r="G18" s="49">
        <v>0.03584493</v>
      </c>
    </row>
    <row r="19" spans="1:7" ht="12.75">
      <c r="A19" t="s">
        <v>27</v>
      </c>
      <c r="B19" s="49">
        <v>-0.2064422</v>
      </c>
      <c r="C19" s="49">
        <v>-0.1853679</v>
      </c>
      <c r="D19" s="49">
        <v>-0.1974925</v>
      </c>
      <c r="E19" s="49">
        <v>-0.1907565</v>
      </c>
      <c r="F19" s="49">
        <v>-0.136925</v>
      </c>
      <c r="G19" s="49">
        <v>-0.186172</v>
      </c>
    </row>
    <row r="20" spans="1:7" ht="12.75">
      <c r="A20" t="s">
        <v>28</v>
      </c>
      <c r="B20" s="49">
        <v>-0.002937629</v>
      </c>
      <c r="C20" s="49">
        <v>-0.000750214</v>
      </c>
      <c r="D20" s="49">
        <v>-0.004292913</v>
      </c>
      <c r="E20" s="49">
        <v>-0.005670603</v>
      </c>
      <c r="F20" s="49">
        <v>-0.006629371</v>
      </c>
      <c r="G20" s="49">
        <v>-0.003886863</v>
      </c>
    </row>
    <row r="21" spans="1:7" ht="12.75">
      <c r="A21" t="s">
        <v>29</v>
      </c>
      <c r="B21" s="49">
        <v>-106.1328</v>
      </c>
      <c r="C21" s="49">
        <v>63.0033</v>
      </c>
      <c r="D21" s="49">
        <v>113.9719</v>
      </c>
      <c r="E21" s="49">
        <v>-32.20197</v>
      </c>
      <c r="F21" s="49">
        <v>-145.7481</v>
      </c>
      <c r="G21" s="49">
        <v>0.002526312</v>
      </c>
    </row>
    <row r="22" spans="1:7" ht="12.75">
      <c r="A22" t="s">
        <v>30</v>
      </c>
      <c r="B22" s="49">
        <v>136.5407</v>
      </c>
      <c r="C22" s="49">
        <v>69.27935</v>
      </c>
      <c r="D22" s="49">
        <v>-9.401213</v>
      </c>
      <c r="E22" s="49">
        <v>-73.55529</v>
      </c>
      <c r="F22" s="49">
        <v>-124.6347</v>
      </c>
      <c r="G22" s="49">
        <v>0</v>
      </c>
    </row>
    <row r="23" spans="1:7" ht="12.75">
      <c r="A23" t="s">
        <v>31</v>
      </c>
      <c r="B23" s="49">
        <v>2.804406</v>
      </c>
      <c r="C23" s="49">
        <v>-2.172199</v>
      </c>
      <c r="D23" s="49">
        <v>-0.7749959</v>
      </c>
      <c r="E23" s="49">
        <v>-0.573844</v>
      </c>
      <c r="F23" s="49">
        <v>8.040886</v>
      </c>
      <c r="G23" s="49">
        <v>0.6320867</v>
      </c>
    </row>
    <row r="24" spans="1:7" ht="12.75">
      <c r="A24" t="s">
        <v>32</v>
      </c>
      <c r="B24" s="49">
        <v>-2.209291</v>
      </c>
      <c r="C24" s="49">
        <v>-3.025767</v>
      </c>
      <c r="D24" s="49">
        <v>0.2503741</v>
      </c>
      <c r="E24" s="49">
        <v>-1.536583</v>
      </c>
      <c r="F24" s="49">
        <v>1.982921</v>
      </c>
      <c r="G24" s="49">
        <v>-1.093126</v>
      </c>
    </row>
    <row r="25" spans="1:7" ht="12.75">
      <c r="A25" t="s">
        <v>33</v>
      </c>
      <c r="B25" s="49">
        <v>0.7158032</v>
      </c>
      <c r="C25" s="49">
        <v>-0.5434656</v>
      </c>
      <c r="D25" s="49">
        <v>-0.7330973</v>
      </c>
      <c r="E25" s="49">
        <v>-0.8587978</v>
      </c>
      <c r="F25" s="49">
        <v>-2.892379</v>
      </c>
      <c r="G25" s="49">
        <v>-0.7957156</v>
      </c>
    </row>
    <row r="26" spans="1:7" ht="12.75">
      <c r="A26" t="s">
        <v>34</v>
      </c>
      <c r="B26" s="49">
        <v>0.8062395</v>
      </c>
      <c r="C26" s="49">
        <v>0.6968495</v>
      </c>
      <c r="D26" s="49">
        <v>0.9525283</v>
      </c>
      <c r="E26" s="49">
        <v>0.3379675</v>
      </c>
      <c r="F26" s="49">
        <v>1.957027</v>
      </c>
      <c r="G26" s="49">
        <v>0.8561474</v>
      </c>
    </row>
    <row r="27" spans="1:7" ht="12.75">
      <c r="A27" t="s">
        <v>35</v>
      </c>
      <c r="B27" s="49">
        <v>0.3743506</v>
      </c>
      <c r="C27" s="49">
        <v>-0.3953841</v>
      </c>
      <c r="D27" s="49">
        <v>-0.04816895</v>
      </c>
      <c r="E27" s="49">
        <v>-0.02972514</v>
      </c>
      <c r="F27" s="49">
        <v>0.2395897</v>
      </c>
      <c r="G27" s="49">
        <v>-0.02766098</v>
      </c>
    </row>
    <row r="28" spans="1:7" ht="12.75">
      <c r="A28" t="s">
        <v>36</v>
      </c>
      <c r="B28" s="49">
        <v>-0.4541057</v>
      </c>
      <c r="C28" s="49">
        <v>-0.09763278</v>
      </c>
      <c r="D28" s="49">
        <v>0.2324448</v>
      </c>
      <c r="E28" s="49">
        <v>0.005579896</v>
      </c>
      <c r="F28" s="49">
        <v>0.1248693</v>
      </c>
      <c r="G28" s="49">
        <v>-0.01540646</v>
      </c>
    </row>
    <row r="29" spans="1:7" ht="12.75">
      <c r="A29" t="s">
        <v>37</v>
      </c>
      <c r="B29" s="49">
        <v>0.07720202</v>
      </c>
      <c r="C29" s="49">
        <v>-0.04687937</v>
      </c>
      <c r="D29" s="49">
        <v>-0.0762115</v>
      </c>
      <c r="E29" s="49">
        <v>-0.07712247</v>
      </c>
      <c r="F29" s="49">
        <v>-0.07292156</v>
      </c>
      <c r="G29" s="49">
        <v>-0.04668986</v>
      </c>
    </row>
    <row r="30" spans="1:7" ht="12.75">
      <c r="A30" t="s">
        <v>38</v>
      </c>
      <c r="B30" s="49">
        <v>-0.008197898</v>
      </c>
      <c r="C30" s="49">
        <v>-0.02430513</v>
      </c>
      <c r="D30" s="49">
        <v>0.09305486</v>
      </c>
      <c r="E30" s="49">
        <v>0.008083664</v>
      </c>
      <c r="F30" s="49">
        <v>0.3498321</v>
      </c>
      <c r="G30" s="49">
        <v>0.0639482</v>
      </c>
    </row>
    <row r="31" spans="1:7" ht="12.75">
      <c r="A31" t="s">
        <v>39</v>
      </c>
      <c r="B31" s="49">
        <v>-0.01316521</v>
      </c>
      <c r="C31" s="49">
        <v>-0.05364651</v>
      </c>
      <c r="D31" s="49">
        <v>-0.02577678</v>
      </c>
      <c r="E31" s="49">
        <v>-0.02169573</v>
      </c>
      <c r="F31" s="49">
        <v>-0.01559864</v>
      </c>
      <c r="G31" s="49">
        <v>-0.02831902</v>
      </c>
    </row>
    <row r="32" spans="1:7" ht="12.75">
      <c r="A32" t="s">
        <v>40</v>
      </c>
      <c r="B32" s="49">
        <v>-0.02719748</v>
      </c>
      <c r="C32" s="49">
        <v>0.02022867</v>
      </c>
      <c r="D32" s="49">
        <v>0.06002345</v>
      </c>
      <c r="E32" s="49">
        <v>0.040662</v>
      </c>
      <c r="F32" s="49">
        <v>0.00684687</v>
      </c>
      <c r="G32" s="49">
        <v>0.02605189</v>
      </c>
    </row>
    <row r="33" spans="1:7" ht="12.75">
      <c r="A33" t="s">
        <v>41</v>
      </c>
      <c r="B33" s="49">
        <v>0.1126401</v>
      </c>
      <c r="C33" s="49">
        <v>0.0636136</v>
      </c>
      <c r="D33" s="49">
        <v>0.05846259</v>
      </c>
      <c r="E33" s="49">
        <v>0.08537518</v>
      </c>
      <c r="F33" s="49">
        <v>0.06757414</v>
      </c>
      <c r="G33" s="49">
        <v>0.07524536</v>
      </c>
    </row>
    <row r="34" spans="1:7" ht="12.75">
      <c r="A34" t="s">
        <v>42</v>
      </c>
      <c r="B34" s="49">
        <v>-0.02884706</v>
      </c>
      <c r="C34" s="49">
        <v>-0.01850801</v>
      </c>
      <c r="D34" s="49">
        <v>0.01011409</v>
      </c>
      <c r="E34" s="49">
        <v>0.01091153</v>
      </c>
      <c r="F34" s="49">
        <v>-0.006613584</v>
      </c>
      <c r="G34" s="49">
        <v>-0.004475702</v>
      </c>
    </row>
    <row r="35" spans="1:7" ht="12.75">
      <c r="A35" t="s">
        <v>43</v>
      </c>
      <c r="B35" s="49">
        <v>-0.001492378</v>
      </c>
      <c r="C35" s="49">
        <v>0.001390958</v>
      </c>
      <c r="D35" s="49">
        <v>-0.002243988</v>
      </c>
      <c r="E35" s="49">
        <v>-0.003167663</v>
      </c>
      <c r="F35" s="49">
        <v>0.004530632</v>
      </c>
      <c r="G35" s="49">
        <v>-0.0005789805</v>
      </c>
    </row>
    <row r="36" spans="1:6" ht="12.75">
      <c r="A36" t="s">
        <v>44</v>
      </c>
      <c r="B36" s="49">
        <v>23.50464</v>
      </c>
      <c r="C36" s="49">
        <v>23.50464</v>
      </c>
      <c r="D36" s="49">
        <v>23.51379</v>
      </c>
      <c r="E36" s="49">
        <v>23.51379</v>
      </c>
      <c r="F36" s="49">
        <v>23.52905</v>
      </c>
    </row>
    <row r="37" spans="1:6" ht="12.75">
      <c r="A37" t="s">
        <v>45</v>
      </c>
      <c r="B37" s="49">
        <v>0.3234863</v>
      </c>
      <c r="C37" s="49">
        <v>0.2929688</v>
      </c>
      <c r="D37" s="49">
        <v>0.281779</v>
      </c>
      <c r="E37" s="49">
        <v>0.2731323</v>
      </c>
      <c r="F37" s="49">
        <v>0.2700806</v>
      </c>
    </row>
    <row r="38" spans="1:7" ht="12.75">
      <c r="A38" t="s">
        <v>55</v>
      </c>
      <c r="B38" s="49">
        <v>-6.021265E-05</v>
      </c>
      <c r="C38" s="49">
        <v>-0.0001035083</v>
      </c>
      <c r="D38" s="49">
        <v>5.78266E-05</v>
      </c>
      <c r="E38" s="49">
        <v>2.881773E-05</v>
      </c>
      <c r="F38" s="49">
        <v>9.374097E-05</v>
      </c>
      <c r="G38" s="49">
        <v>0.0003057971</v>
      </c>
    </row>
    <row r="39" spans="1:7" ht="12.75">
      <c r="A39" t="s">
        <v>56</v>
      </c>
      <c r="B39" s="49">
        <v>0.000181248</v>
      </c>
      <c r="C39" s="49">
        <v>-0.0001063885</v>
      </c>
      <c r="D39" s="49">
        <v>-0.0001936979</v>
      </c>
      <c r="E39" s="49">
        <v>5.495533E-05</v>
      </c>
      <c r="F39" s="49">
        <v>0.0002489401</v>
      </c>
      <c r="G39" s="49">
        <v>0.0008286963</v>
      </c>
    </row>
    <row r="40" spans="2:5" ht="12.75">
      <c r="B40" t="s">
        <v>46</v>
      </c>
      <c r="C40" t="s">
        <v>47</v>
      </c>
      <c r="D40" t="s">
        <v>48</v>
      </c>
      <c r="E40">
        <v>3.117605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-6.021264338162589E-05</v>
      </c>
      <c r="C50">
        <f>-0.017/(C7*C7+C22*C22)*(C21*C22+C6*C7)</f>
        <v>-0.00010350829169091682</v>
      </c>
      <c r="D50">
        <f>-0.017/(D7*D7+D22*D22)*(D21*D22+D6*D7)</f>
        <v>5.7826600489573456E-05</v>
      </c>
      <c r="E50">
        <f>-0.017/(E7*E7+E22*E22)*(E21*E22+E6*E7)</f>
        <v>2.8817720560485745E-05</v>
      </c>
      <c r="F50">
        <f>-0.017/(F7*F7+F22*F22)*(F21*F22+F6*F7)</f>
        <v>9.374097043497712E-05</v>
      </c>
      <c r="G50">
        <f>(B50*B$4+C50*C$4+D50*D$4+E50*E$4+F50*F$4)/SUM(B$4:F$4)</f>
        <v>-2.8539531902080113E-07</v>
      </c>
    </row>
    <row r="51" spans="1:7" ht="12.75">
      <c r="A51" t="s">
        <v>59</v>
      </c>
      <c r="B51">
        <f>-0.017/(B7*B7+B22*B22)*(B21*B7-B6*B22)</f>
        <v>0.00018124790764761776</v>
      </c>
      <c r="C51">
        <f>-0.017/(C7*C7+C22*C22)*(C21*C7-C6*C22)</f>
        <v>-0.0001063885112832043</v>
      </c>
      <c r="D51">
        <f>-0.017/(D7*D7+D22*D22)*(D21*D7-D6*D22)</f>
        <v>-0.0001936978659811732</v>
      </c>
      <c r="E51">
        <f>-0.017/(E7*E7+E22*E22)*(E21*E7-E6*E22)</f>
        <v>5.4955318579296554E-05</v>
      </c>
      <c r="F51">
        <f>-0.017/(F7*F7+F22*F22)*(F21*F7-F6*F22)</f>
        <v>0.0002489401077727873</v>
      </c>
      <c r="G51">
        <f>(B51*B$4+C51*C$4+D51*D$4+E51*E$4+F51*F$4)/SUM(B$4:F$4)</f>
        <v>5.174422077338758E-07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9999.936264554828</v>
      </c>
      <c r="C62">
        <f>C7+(2/0.017)*(C8*C50-C23*C51)</f>
        <v>9999.950646971742</v>
      </c>
      <c r="D62">
        <f>D7+(2/0.017)*(D8*D50-D23*D51)</f>
        <v>9999.976854357345</v>
      </c>
      <c r="E62">
        <f>E7+(2/0.017)*(E8*E50-E23*E51)</f>
        <v>9999.998641112334</v>
      </c>
      <c r="F62">
        <f>F7+(2/0.017)*(F8*F50-F23*F51)</f>
        <v>9999.757799444618</v>
      </c>
    </row>
    <row r="63" spans="1:6" ht="12.75">
      <c r="A63" t="s">
        <v>67</v>
      </c>
      <c r="B63">
        <f>B8+(3/0.017)*(B9*B50-B24*B51)</f>
        <v>0.6215014583239581</v>
      </c>
      <c r="C63">
        <f>C8+(3/0.017)*(C9*C50-C24*C51)</f>
        <v>1.7464029405380967</v>
      </c>
      <c r="D63">
        <f>D8+(3/0.017)*(D9*D50-D24*D51)</f>
        <v>-0.7899471329099547</v>
      </c>
      <c r="E63">
        <f>E8+(3/0.017)*(E9*E50-E24*E51)</f>
        <v>-1.4784527437315276</v>
      </c>
      <c r="F63">
        <f>F8+(3/0.017)*(F9*F50-F24*F51)</f>
        <v>-0.7100989355611107</v>
      </c>
    </row>
    <row r="64" spans="1:6" ht="12.75">
      <c r="A64" t="s">
        <v>68</v>
      </c>
      <c r="B64">
        <f>B9+(4/0.017)*(B10*B50-B25*B51)</f>
        <v>0.4236105208483214</v>
      </c>
      <c r="C64">
        <f>C9+(4/0.017)*(C10*C50-C25*C51)</f>
        <v>0.923051337335965</v>
      </c>
      <c r="D64">
        <f>D9+(4/0.017)*(D10*D50-D25*D51)</f>
        <v>0.737591279813557</v>
      </c>
      <c r="E64">
        <f>E9+(4/0.017)*(E10*E50-E25*E51)</f>
        <v>0.3644989021854281</v>
      </c>
      <c r="F64">
        <f>F9+(4/0.017)*(F10*F50-F25*F51)</f>
        <v>-0.7448672292958479</v>
      </c>
    </row>
    <row r="65" spans="1:6" ht="12.75">
      <c r="A65" t="s">
        <v>69</v>
      </c>
      <c r="B65">
        <f>B10+(5/0.017)*(B11*B50-B26*B51)</f>
        <v>-0.026541522978144147</v>
      </c>
      <c r="C65">
        <f>C10+(5/0.017)*(C11*C50-C26*C51)</f>
        <v>-0.34899927568375944</v>
      </c>
      <c r="D65">
        <f>D10+(5/0.017)*(D11*D50-D26*D51)</f>
        <v>0.9594946922667721</v>
      </c>
      <c r="E65">
        <f>E10+(5/0.017)*(E11*E50-E26*E51)</f>
        <v>0.5514672149300892</v>
      </c>
      <c r="F65">
        <f>F10+(5/0.017)*(F11*F50-F26*F51)</f>
        <v>-0.438363995833897</v>
      </c>
    </row>
    <row r="66" spans="1:6" ht="12.75">
      <c r="A66" t="s">
        <v>70</v>
      </c>
      <c r="B66">
        <f>B11+(6/0.017)*(B12*B50-B27*B51)</f>
        <v>2.938233170959544</v>
      </c>
      <c r="C66">
        <f>C11+(6/0.017)*(C12*C50-C27*C51)</f>
        <v>1.890888730673126</v>
      </c>
      <c r="D66">
        <f>D11+(6/0.017)*(D12*D50-D27*D51)</f>
        <v>2.5820656883485524</v>
      </c>
      <c r="E66">
        <f>E11+(6/0.017)*(E12*E50-E27*E51)</f>
        <v>1.719848618515885</v>
      </c>
      <c r="F66">
        <f>F11+(6/0.017)*(F12*F50-F27*F51)</f>
        <v>14.709672602694507</v>
      </c>
    </row>
    <row r="67" spans="1:6" ht="12.75">
      <c r="A67" t="s">
        <v>71</v>
      </c>
      <c r="B67">
        <f>B12+(7/0.017)*(B13*B50-B28*B51)</f>
        <v>0.4676301997863946</v>
      </c>
      <c r="C67">
        <f>C12+(7/0.017)*(C13*C50-C28*C51)</f>
        <v>0.003908222218692452</v>
      </c>
      <c r="D67">
        <f>D12+(7/0.017)*(D13*D50-D28*D51)</f>
        <v>-0.39925472601257234</v>
      </c>
      <c r="E67">
        <f>E12+(7/0.017)*(E13*E50-E28*E51)</f>
        <v>-0.6061862575456186</v>
      </c>
      <c r="F67">
        <f>F12+(7/0.017)*(F13*F50-F28*F51)</f>
        <v>-0.1034369571111554</v>
      </c>
    </row>
    <row r="68" spans="1:6" ht="12.75">
      <c r="A68" t="s">
        <v>72</v>
      </c>
      <c r="B68">
        <f>B13+(8/0.017)*(B14*B50-B29*B51)</f>
        <v>0.08040745807154186</v>
      </c>
      <c r="C68">
        <f>C13+(8/0.017)*(C14*C50-C29*C51)</f>
        <v>0.15149113895803784</v>
      </c>
      <c r="D68">
        <f>D13+(8/0.017)*(D14*D50-D29*D51)</f>
        <v>0.22152703128674145</v>
      </c>
      <c r="E68">
        <f>E13+(8/0.017)*(E14*E50-E29*E51)</f>
        <v>0.14225499579077913</v>
      </c>
      <c r="F68">
        <f>F13+(8/0.017)*(F14*F50-F29*F51)</f>
        <v>-0.030615006983467506</v>
      </c>
    </row>
    <row r="69" spans="1:6" ht="12.75">
      <c r="A69" t="s">
        <v>73</v>
      </c>
      <c r="B69">
        <f>B14+(9/0.017)*(B15*B50-B30*B51)</f>
        <v>-0.041917784740289614</v>
      </c>
      <c r="C69">
        <f>C14+(9/0.017)*(C15*C50-C30*C51)</f>
        <v>-0.011916960691538397</v>
      </c>
      <c r="D69">
        <f>D14+(9/0.017)*(D15*D50-D30*D51)</f>
        <v>0.2097546222607609</v>
      </c>
      <c r="E69">
        <f>E14+(9/0.017)*(E15*E50-E30*E51)</f>
        <v>0.12552977225537776</v>
      </c>
      <c r="F69">
        <f>F14+(9/0.017)*(F15*F50-F30*F51)</f>
        <v>0.1516027531680107</v>
      </c>
    </row>
    <row r="70" spans="1:6" ht="12.75">
      <c r="A70" t="s">
        <v>74</v>
      </c>
      <c r="B70">
        <f>B15+(10/0.017)*(B16*B50-B31*B51)</f>
        <v>-0.3095957197800022</v>
      </c>
      <c r="C70">
        <f>C15+(10/0.017)*(C16*C50-C31*C51)</f>
        <v>-0.17658133187377723</v>
      </c>
      <c r="D70">
        <f>D15+(10/0.017)*(D16*D50-D31*D51)</f>
        <v>-0.03607966219085364</v>
      </c>
      <c r="E70">
        <f>E15+(10/0.017)*(E16*E50-E31*E51)</f>
        <v>-0.16434286693865552</v>
      </c>
      <c r="F70">
        <f>F15+(10/0.017)*(F16*F50-F31*F51)</f>
        <v>-0.30051262645923515</v>
      </c>
    </row>
    <row r="71" spans="1:6" ht="12.75">
      <c r="A71" t="s">
        <v>75</v>
      </c>
      <c r="B71">
        <f>B16+(11/0.017)*(B17*B50-B32*B51)</f>
        <v>0.0220198745779257</v>
      </c>
      <c r="C71">
        <f>C16+(11/0.017)*(C17*C50-C32*C51)</f>
        <v>-0.004285354324628066</v>
      </c>
      <c r="D71">
        <f>D16+(11/0.017)*(D17*D50-D32*D51)</f>
        <v>-0.08300989256291198</v>
      </c>
      <c r="E71">
        <f>E16+(11/0.017)*(E17*E50-E32*E51)</f>
        <v>-0.08028714863536524</v>
      </c>
      <c r="F71">
        <f>F16+(11/0.017)*(F17*F50-F32*F51)</f>
        <v>-0.05571650766664016</v>
      </c>
    </row>
    <row r="72" spans="1:6" ht="12.75">
      <c r="A72" t="s">
        <v>76</v>
      </c>
      <c r="B72">
        <f>B17+(12/0.017)*(B18*B50-B33*B51)</f>
        <v>-0.03537373571697245</v>
      </c>
      <c r="C72">
        <f>C17+(12/0.017)*(C18*C50-C33*C51)</f>
        <v>-0.030908588687179214</v>
      </c>
      <c r="D72">
        <f>D17+(12/0.017)*(D18*D50-D33*D51)</f>
        <v>-0.020839525669939386</v>
      </c>
      <c r="E72">
        <f>E17+(12/0.017)*(E18*E50-E33*E51)</f>
        <v>-0.03201678695671706</v>
      </c>
      <c r="F72">
        <f>F17+(12/0.017)*(F18*F50-F33*F51)</f>
        <v>-0.03836989407208901</v>
      </c>
    </row>
    <row r="73" spans="1:6" ht="12.75">
      <c r="A73" t="s">
        <v>77</v>
      </c>
      <c r="B73">
        <f>B18+(13/0.017)*(B19*B50-B34*B51)</f>
        <v>0.01221113757917332</v>
      </c>
      <c r="C73">
        <f>C18+(13/0.017)*(C19*C50-C34*C51)</f>
        <v>0.029917653260237327</v>
      </c>
      <c r="D73">
        <f>D18+(13/0.017)*(D19*D50-D34*D51)</f>
        <v>0.05336515239870634</v>
      </c>
      <c r="E73">
        <f>E18+(13/0.017)*(E19*E50-E34*E51)</f>
        <v>0.05666410037925647</v>
      </c>
      <c r="F73">
        <f>F18+(13/0.017)*(F19*F50-F34*F51)</f>
        <v>0.011561752422346873</v>
      </c>
    </row>
    <row r="74" spans="1:6" ht="12.75">
      <c r="A74" t="s">
        <v>78</v>
      </c>
      <c r="B74">
        <f>B19+(14/0.017)*(B20*B50-B35*B51)</f>
        <v>-0.20607377534341328</v>
      </c>
      <c r="C74">
        <f>C19+(14/0.017)*(C20*C50-C35*C51)</f>
        <v>-0.18518208267730113</v>
      </c>
      <c r="D74">
        <f>D19+(14/0.017)*(D20*D50-D35*D51)</f>
        <v>-0.19805488844272046</v>
      </c>
      <c r="E74">
        <f>E19+(14/0.017)*(E20*E50-E35*E51)</f>
        <v>-0.1907477161721678</v>
      </c>
      <c r="F74">
        <f>F19+(14/0.017)*(F20*F50-F35*F51)</f>
        <v>-0.13836559974410662</v>
      </c>
    </row>
    <row r="75" spans="1:6" ht="12.75">
      <c r="A75" t="s">
        <v>79</v>
      </c>
      <c r="B75" s="49">
        <f>B20</f>
        <v>-0.002937629</v>
      </c>
      <c r="C75" s="49">
        <f>C20</f>
        <v>-0.000750214</v>
      </c>
      <c r="D75" s="49">
        <f>D20</f>
        <v>-0.004292913</v>
      </c>
      <c r="E75" s="49">
        <f>E20</f>
        <v>-0.005670603</v>
      </c>
      <c r="F75" s="49">
        <f>F20</f>
        <v>-0.006629371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136.53268281678942</v>
      </c>
      <c r="C82">
        <f>C22+(2/0.017)*(C8*C51+C23*C50)</f>
        <v>69.28301992555708</v>
      </c>
      <c r="D82">
        <f>D22+(2/0.017)*(D8*D51+D23*D50)</f>
        <v>-9.388112500842462</v>
      </c>
      <c r="E82">
        <f>E22+(2/0.017)*(E8*E51+E23*E50)</f>
        <v>-73.56690204545538</v>
      </c>
      <c r="F82">
        <f>F22+(2/0.017)*(F8*F51+F23*F50)</f>
        <v>-124.5638323326216</v>
      </c>
    </row>
    <row r="83" spans="1:6" ht="12.75">
      <c r="A83" t="s">
        <v>82</v>
      </c>
      <c r="B83">
        <f>B23+(3/0.017)*(B9*B51+B24*B50)</f>
        <v>2.8424382323333357</v>
      </c>
      <c r="C83">
        <f>C23+(3/0.017)*(C9*C51+C24*C50)</f>
        <v>-2.134372003140908</v>
      </c>
      <c r="D83">
        <f>D23+(3/0.017)*(D9*D51+D24*D50)</f>
        <v>-0.7983948186402748</v>
      </c>
      <c r="E83">
        <f>E23+(3/0.017)*(E9*E51+E24*E50)</f>
        <v>-0.5782667086811639</v>
      </c>
      <c r="F83">
        <f>F23+(3/0.017)*(F9*F51+F24*F50)</f>
        <v>8.034202915639497</v>
      </c>
    </row>
    <row r="84" spans="1:6" ht="12.75">
      <c r="A84" t="s">
        <v>83</v>
      </c>
      <c r="B84">
        <f>B24+(4/0.017)*(B10*B51+B25*B50)</f>
        <v>-2.216487068235273</v>
      </c>
      <c r="C84">
        <f>C24+(4/0.017)*(C10*C51+C25*C50)</f>
        <v>-3.004701500452181</v>
      </c>
      <c r="D84">
        <f>D24+(4/0.017)*(D10*D51+D25*D50)</f>
        <v>0.20115342052705906</v>
      </c>
      <c r="E84">
        <f>E24+(4/0.017)*(E10*E51+E25*E50)</f>
        <v>-1.5353938316446163</v>
      </c>
      <c r="F84">
        <f>F24+(4/0.017)*(F10*F51+F25*F50)</f>
        <v>1.87804691945594</v>
      </c>
    </row>
    <row r="85" spans="1:6" ht="12.75">
      <c r="A85" t="s">
        <v>84</v>
      </c>
      <c r="B85">
        <f>B25+(5/0.017)*(B11*B51+B26*B50)</f>
        <v>0.8599273220442587</v>
      </c>
      <c r="C85">
        <f>C25+(5/0.017)*(C11*C51+C26*C50)</f>
        <v>-0.6243288769092723</v>
      </c>
      <c r="D85">
        <f>D25+(5/0.017)*(D11*D51+D26*D50)</f>
        <v>-0.8646766025614279</v>
      </c>
      <c r="E85">
        <f>E25+(5/0.017)*(E11*E51+E26*E50)</f>
        <v>-0.8280441905052561</v>
      </c>
      <c r="F85">
        <f>F25+(5/0.017)*(F11*F51+F26*F50)</f>
        <v>-1.7596576710485126</v>
      </c>
    </row>
    <row r="86" spans="1:6" ht="12.75">
      <c r="A86" t="s">
        <v>85</v>
      </c>
      <c r="B86">
        <f>B26+(6/0.017)*(B12*B51+B27*B50)</f>
        <v>0.8261658470208844</v>
      </c>
      <c r="C86">
        <f>C26+(6/0.017)*(C12*C51+C27*C50)</f>
        <v>0.7107418254081584</v>
      </c>
      <c r="D86">
        <f>D26+(6/0.017)*(D12*D51+D27*D50)</f>
        <v>0.9804702561967034</v>
      </c>
      <c r="E86">
        <f>E26+(6/0.017)*(E12*E51+E27*E50)</f>
        <v>0.32587814898348516</v>
      </c>
      <c r="F86">
        <f>F26+(6/0.017)*(F12*F51+F27*F50)</f>
        <v>1.9571549397883885</v>
      </c>
    </row>
    <row r="87" spans="1:6" ht="12.75">
      <c r="A87" t="s">
        <v>86</v>
      </c>
      <c r="B87">
        <f>B27+(7/0.017)*(B13*B51+B28*B50)</f>
        <v>0.3919905758794829</v>
      </c>
      <c r="C87">
        <f>C27+(7/0.017)*(C13*C51+C28*C50)</f>
        <v>-0.397919261191242</v>
      </c>
      <c r="D87">
        <f>D27+(7/0.017)*(D13*D51+D28*D50)</f>
        <v>-0.06042027933181122</v>
      </c>
      <c r="E87">
        <f>E27+(7/0.017)*(E13*E51+E28*E50)</f>
        <v>-0.02652438132653093</v>
      </c>
      <c r="F87">
        <f>F27+(7/0.017)*(F13*F51+F28*F50)</f>
        <v>0.23943441713936192</v>
      </c>
    </row>
    <row r="88" spans="1:6" ht="12.75">
      <c r="A88" t="s">
        <v>87</v>
      </c>
      <c r="B88">
        <f>B28+(8/0.017)*(B14*B51+B29*B50)</f>
        <v>-0.4607794859801321</v>
      </c>
      <c r="C88">
        <f>C28+(8/0.017)*(C14*C51+C29*C50)</f>
        <v>-0.09434463399000123</v>
      </c>
      <c r="D88">
        <f>D28+(8/0.017)*(D14*D51+D29*D50)</f>
        <v>0.21203715774122578</v>
      </c>
      <c r="E88">
        <f>E28+(8/0.017)*(E14*E51+E29*E50)</f>
        <v>0.007851060118092374</v>
      </c>
      <c r="F88">
        <f>F28+(8/0.017)*(F14*F51+F29*F50)</f>
        <v>0.14655703633476916</v>
      </c>
    </row>
    <row r="89" spans="1:6" ht="12.75">
      <c r="A89" t="s">
        <v>88</v>
      </c>
      <c r="B89">
        <f>B29+(9/0.017)*(B15*B51+B30*B50)</f>
        <v>0.04768268851161814</v>
      </c>
      <c r="C89">
        <f>C29+(9/0.017)*(C15*C51+C30*C50)</f>
        <v>-0.03576354268972587</v>
      </c>
      <c r="D89">
        <f>D29+(9/0.017)*(D15*D51+D30*D50)</f>
        <v>-0.07027577380272022</v>
      </c>
      <c r="E89">
        <f>E29+(9/0.017)*(E15*E51+E30*E50)</f>
        <v>-0.08176232900081658</v>
      </c>
      <c r="F89">
        <f>F29+(9/0.017)*(F15*F51+F30*F50)</f>
        <v>-0.09508176270840149</v>
      </c>
    </row>
    <row r="90" spans="1:6" ht="12.75">
      <c r="A90" t="s">
        <v>89</v>
      </c>
      <c r="B90">
        <f>B30+(10/0.017)*(B16*B51+B31*B50)</f>
        <v>-0.005811292244879966</v>
      </c>
      <c r="C90">
        <f>C30+(10/0.017)*(C16*C51+C31*C50)</f>
        <v>-0.020538966344774146</v>
      </c>
      <c r="D90">
        <f>D30+(10/0.017)*(D16*D51+D31*D50)</f>
        <v>0.10235988384940845</v>
      </c>
      <c r="E90">
        <f>E30+(10/0.017)*(E16*E51+E31*E50)</f>
        <v>0.0051852679403825794</v>
      </c>
      <c r="F90">
        <f>F30+(10/0.017)*(F16*F51+F31*F50)</f>
        <v>0.3412217611473985</v>
      </c>
    </row>
    <row r="91" spans="1:6" ht="12.75">
      <c r="A91" t="s">
        <v>90</v>
      </c>
      <c r="B91">
        <f>B31+(11/0.017)*(B17*B51+B32*B50)</f>
        <v>-0.014570461931329017</v>
      </c>
      <c r="C91">
        <f>C31+(11/0.017)*(C17*C51+C32*C50)</f>
        <v>-0.052628998124033315</v>
      </c>
      <c r="D91">
        <f>D31+(11/0.017)*(D17*D51+D32*D50)</f>
        <v>-0.019607088645256857</v>
      </c>
      <c r="E91">
        <f>E31+(11/0.017)*(E17*E51+E32*E50)</f>
        <v>-0.02200260287551233</v>
      </c>
      <c r="F91">
        <f>F31+(11/0.017)*(F17*F51+F32*F50)</f>
        <v>-0.01966565015569706</v>
      </c>
    </row>
    <row r="92" spans="1:6" ht="12.75">
      <c r="A92" t="s">
        <v>91</v>
      </c>
      <c r="B92">
        <f>B32+(12/0.017)*(B18*B51+B33*B50)</f>
        <v>-0.032150418048715476</v>
      </c>
      <c r="C92">
        <f>C32+(12/0.017)*(C18*C51+C33*C50)</f>
        <v>0.014322808366533163</v>
      </c>
      <c r="D92">
        <f>D32+(12/0.017)*(D18*D51+D33*D50)</f>
        <v>0.054124080266018434</v>
      </c>
      <c r="E92">
        <f>E32+(12/0.017)*(E18*E51+E33*E50)</f>
        <v>0.04477766702167269</v>
      </c>
      <c r="F92">
        <f>F32+(12/0.017)*(F18*F51+F33*F50)</f>
        <v>0.014853462297102262</v>
      </c>
    </row>
    <row r="93" spans="1:6" ht="12.75">
      <c r="A93" t="s">
        <v>92</v>
      </c>
      <c r="B93">
        <f>B33+(13/0.017)*(B19*B51+B34*B50)</f>
        <v>0.08535519601004855</v>
      </c>
      <c r="C93">
        <f>C33+(13/0.017)*(C19*C51+C34*C50)</f>
        <v>0.08015934802582941</v>
      </c>
      <c r="D93">
        <f>D33+(13/0.017)*(D19*D51+D34*D50)</f>
        <v>0.0881628023592601</v>
      </c>
      <c r="E93">
        <f>E33+(13/0.017)*(E19*E51+E34*E50)</f>
        <v>0.07759916208941911</v>
      </c>
      <c r="F93">
        <f>F33+(13/0.017)*(F19*F51+F34*F50)</f>
        <v>0.04103419032311602</v>
      </c>
    </row>
    <row r="94" spans="1:6" ht="12.75">
      <c r="A94" t="s">
        <v>93</v>
      </c>
      <c r="B94">
        <f>B34+(14/0.017)*(B20*B51+B35*B50)</f>
        <v>-0.029211536893850903</v>
      </c>
      <c r="C94">
        <f>C34+(14/0.017)*(C20*C51+C35*C50)</f>
        <v>-0.018560848911827053</v>
      </c>
      <c r="D94">
        <f>D34+(14/0.017)*(D20*D51+D35*D50)</f>
        <v>0.010692014850064008</v>
      </c>
      <c r="E94">
        <f>E34+(14/0.017)*(E20*E51+E35*E50)</f>
        <v>0.01057971795871076</v>
      </c>
      <c r="F94">
        <f>F34+(14/0.017)*(F20*F51+F35*F50)</f>
        <v>-0.007622910286575788</v>
      </c>
    </row>
    <row r="95" spans="1:6" ht="12.75">
      <c r="A95" t="s">
        <v>94</v>
      </c>
      <c r="B95" s="49">
        <f>B35</f>
        <v>-0.001492378</v>
      </c>
      <c r="C95" s="49">
        <f>C35</f>
        <v>0.001390958</v>
      </c>
      <c r="D95" s="49">
        <f>D35</f>
        <v>-0.002243988</v>
      </c>
      <c r="E95" s="49">
        <f>E35</f>
        <v>-0.003167663</v>
      </c>
      <c r="F95" s="49">
        <f>F35</f>
        <v>0.004530632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0.621505419516417</v>
      </c>
      <c r="C103">
        <f>C63*10000/C62</f>
        <v>1.7464115596080019</v>
      </c>
      <c r="D103">
        <f>D63*10000/D62</f>
        <v>-0.7899489612975921</v>
      </c>
      <c r="E103">
        <f>E63*10000/E62</f>
        <v>-1.4784529446366748</v>
      </c>
      <c r="F103">
        <f>F63*10000/F62</f>
        <v>-0.7101161346133297</v>
      </c>
      <c r="G103">
        <f>AVERAGE(C103:E103)</f>
        <v>-0.173996782108755</v>
      </c>
      <c r="H103">
        <f>STDEV(C103:E103)</f>
        <v>1.6983773382172538</v>
      </c>
      <c r="I103">
        <f>(B103*B4+C103*C4+D103*D4+E103*E4+F103*F4)/SUM(B4:F4)</f>
        <v>-0.13000794503778076</v>
      </c>
      <c r="K103">
        <f>(LN(H103)+LN(H123))/2-LN(K114*K115^3)</f>
        <v>-3.699641156337033</v>
      </c>
    </row>
    <row r="104" spans="1:11" ht="12.75">
      <c r="A104" t="s">
        <v>68</v>
      </c>
      <c r="B104">
        <f>B64*10000/B62</f>
        <v>0.4236132207660421</v>
      </c>
      <c r="C104">
        <f>C64*10000/C62</f>
        <v>0.9230558928963216</v>
      </c>
      <c r="D104">
        <f>D64*10000/D62</f>
        <v>0.7375929870199273</v>
      </c>
      <c r="E104">
        <f>E64*10000/E62</f>
        <v>0.36449895171674107</v>
      </c>
      <c r="F104">
        <f>F64*10000/F62</f>
        <v>-0.744885270458468</v>
      </c>
      <c r="G104">
        <f>AVERAGE(C104:E104)</f>
        <v>0.6750492772109967</v>
      </c>
      <c r="H104">
        <f>STDEV(C104:E104)</f>
        <v>0.28448242628055265</v>
      </c>
      <c r="I104">
        <f>(B104*B4+C104*C4+D104*D4+E104*E4+F104*F4)/SUM(B4:F4)</f>
        <v>0.449172337771547</v>
      </c>
      <c r="K104">
        <f>(LN(H104)+LN(H124))/2-LN(K114*K115^4)</f>
        <v>-3.679283048305579</v>
      </c>
    </row>
    <row r="105" spans="1:11" ht="12.75">
      <c r="A105" t="s">
        <v>69</v>
      </c>
      <c r="B105">
        <f>B65*10000/B62</f>
        <v>-0.026541692142800583</v>
      </c>
      <c r="C105">
        <f>C65*10000/C62</f>
        <v>-0.34900099810937163</v>
      </c>
      <c r="D105">
        <f>D65*10000/D62</f>
        <v>0.9594969130840401</v>
      </c>
      <c r="E105">
        <f>E65*10000/E62</f>
        <v>0.5514672898682991</v>
      </c>
      <c r="F105">
        <f>F65*10000/F62</f>
        <v>-0.43837461329137745</v>
      </c>
      <c r="G105">
        <f>AVERAGE(C105:E105)</f>
        <v>0.38732106828098917</v>
      </c>
      <c r="H105">
        <f>STDEV(C105:E105)</f>
        <v>0.6695145124979914</v>
      </c>
      <c r="I105">
        <f>(B105*B4+C105*C4+D105*D4+E105*E4+F105*F4)/SUM(B4:F4)</f>
        <v>0.21709520191482087</v>
      </c>
      <c r="K105">
        <f>(LN(H105)+LN(H125))/2-LN(K114*K115^5)</f>
        <v>-3.9185985038619697</v>
      </c>
    </row>
    <row r="106" spans="1:11" ht="12.75">
      <c r="A106" t="s">
        <v>70</v>
      </c>
      <c r="B106">
        <f>B66*10000/B62</f>
        <v>2.938251898038819</v>
      </c>
      <c r="C106">
        <f>C66*10000/C62</f>
        <v>1.8908980628276788</v>
      </c>
      <c r="D106">
        <f>D66*10000/D62</f>
        <v>2.5820716647193587</v>
      </c>
      <c r="E106">
        <f>E66*10000/E62</f>
        <v>1.7198488522240243</v>
      </c>
      <c r="F106">
        <f>F66*10000/F62</f>
        <v>14.71002888041096</v>
      </c>
      <c r="G106">
        <f>AVERAGE(C106:E106)</f>
        <v>2.0642728599236873</v>
      </c>
      <c r="H106">
        <f>STDEV(C106:E106)</f>
        <v>0.45650975871047983</v>
      </c>
      <c r="I106">
        <f>(B106*B4+C106*C4+D106*D4+E106*E4+F106*F4)/SUM(B4:F4)</f>
        <v>3.878320352277805</v>
      </c>
      <c r="K106">
        <f>(LN(H106)+LN(H126))/2-LN(K114*K115^6)</f>
        <v>-3.0525628574571533</v>
      </c>
    </row>
    <row r="107" spans="1:11" ht="12.75">
      <c r="A107" t="s">
        <v>71</v>
      </c>
      <c r="B107">
        <f>B67*10000/B62</f>
        <v>0.46763318026728673</v>
      </c>
      <c r="C107">
        <f>C67*10000/C62</f>
        <v>0.003908241507047806</v>
      </c>
      <c r="D107">
        <f>D67*10000/D62</f>
        <v>-0.3992556501154329</v>
      </c>
      <c r="E107">
        <f>E67*10000/E62</f>
        <v>-0.6061863399195327</v>
      </c>
      <c r="F107">
        <f>F67*10000/F62</f>
        <v>-0.10343946242068007</v>
      </c>
      <c r="G107">
        <f>AVERAGE(C107:E107)</f>
        <v>-0.3338445828426393</v>
      </c>
      <c r="H107">
        <f>STDEV(C107:E107)</f>
        <v>0.31026247817427594</v>
      </c>
      <c r="I107">
        <f>(B107*B4+C107*C4+D107*D4+E107*E4+F107*F4)/SUM(B4:F4)</f>
        <v>-0.1868784603432395</v>
      </c>
      <c r="K107">
        <f>(LN(H107)+LN(H127))/2-LN(K114*K115^7)</f>
        <v>-2.8900072399683996</v>
      </c>
    </row>
    <row r="108" spans="1:9" ht="12.75">
      <c r="A108" t="s">
        <v>72</v>
      </c>
      <c r="B108">
        <f>B68*10000/B62</f>
        <v>0.08040797055532173</v>
      </c>
      <c r="C108">
        <f>C68*10000/C62</f>
        <v>0.15149188661637394</v>
      </c>
      <c r="D108">
        <f>D68*10000/D62</f>
        <v>0.22152754402647867</v>
      </c>
      <c r="E108">
        <f>E68*10000/E62</f>
        <v>0.14225501512163768</v>
      </c>
      <c r="F108">
        <f>F68*10000/F62</f>
        <v>-0.03061574849859648</v>
      </c>
      <c r="G108">
        <f>AVERAGE(C108:E108)</f>
        <v>0.1717581485881634</v>
      </c>
      <c r="H108">
        <f>STDEV(C108:E108)</f>
        <v>0.0433482928207574</v>
      </c>
      <c r="I108">
        <f>(B108*B4+C108*C4+D108*D4+E108*E4+F108*F4)/SUM(B4:F4)</f>
        <v>0.1315133824842273</v>
      </c>
    </row>
    <row r="109" spans="1:9" ht="12.75">
      <c r="A109" t="s">
        <v>73</v>
      </c>
      <c r="B109">
        <f>B69*10000/B62</f>
        <v>-0.041918051906859516</v>
      </c>
      <c r="C109">
        <f>C69*10000/C62</f>
        <v>-0.011917019505638438</v>
      </c>
      <c r="D109">
        <f>D69*10000/D62</f>
        <v>0.2097551077524378</v>
      </c>
      <c r="E109">
        <f>E69*10000/E62</f>
        <v>0.125529789313466</v>
      </c>
      <c r="F109">
        <f>F69*10000/F62</f>
        <v>0.15160642508404618</v>
      </c>
      <c r="G109">
        <f>AVERAGE(C109:E109)</f>
        <v>0.10778929252008845</v>
      </c>
      <c r="H109">
        <f>STDEV(C109:E109)</f>
        <v>0.11189583066690674</v>
      </c>
      <c r="I109">
        <f>(B109*B4+C109*C4+D109*D4+E109*E4+F109*F4)/SUM(B4:F4)</f>
        <v>0.09192521718114295</v>
      </c>
    </row>
    <row r="110" spans="1:11" ht="12.75">
      <c r="A110" t="s">
        <v>74</v>
      </c>
      <c r="B110">
        <f>B70*10000/B62</f>
        <v>-0.30959769301468104</v>
      </c>
      <c r="C110">
        <f>C70*10000/C62</f>
        <v>-0.17658220336042446</v>
      </c>
      <c r="D110">
        <f>D70*10000/D62</f>
        <v>-0.036079745699743745</v>
      </c>
      <c r="E110">
        <f>E70*10000/E62</f>
        <v>-0.16434288927100804</v>
      </c>
      <c r="F110">
        <f>F70*10000/F62</f>
        <v>-0.3005199050680262</v>
      </c>
      <c r="G110">
        <f>AVERAGE(C110:E110)</f>
        <v>-0.1256682794437254</v>
      </c>
      <c r="H110">
        <f>STDEV(C110:E110)</f>
        <v>0.07782691845462113</v>
      </c>
      <c r="I110">
        <f>(B110*B4+C110*C4+D110*D4+E110*E4+F110*F4)/SUM(B4:F4)</f>
        <v>-0.17566254236093637</v>
      </c>
      <c r="K110">
        <f>EXP(AVERAGE(K103:K107))</f>
        <v>0.03180860077360998</v>
      </c>
    </row>
    <row r="111" spans="1:9" ht="12.75">
      <c r="A111" t="s">
        <v>75</v>
      </c>
      <c r="B111">
        <f>B71*10000/B62</f>
        <v>0.022020014923471082</v>
      </c>
      <c r="C111">
        <f>C71*10000/C62</f>
        <v>-0.004285375474253754</v>
      </c>
      <c r="D111">
        <f>D71*10000/D62</f>
        <v>-0.0830100846950877</v>
      </c>
      <c r="E111">
        <f>E71*10000/E62</f>
        <v>-0.08028715954548832</v>
      </c>
      <c r="F111">
        <f>F71*10000/F62</f>
        <v>-0.055717857156234944</v>
      </c>
      <c r="G111">
        <f>AVERAGE(C111:E111)</f>
        <v>-0.05586087323827659</v>
      </c>
      <c r="H111">
        <f>STDEV(C111:E111)</f>
        <v>0.04468643594590672</v>
      </c>
      <c r="I111">
        <f>(B111*B4+C111*C4+D111*D4+E111*E4+F111*F4)/SUM(B4:F4)</f>
        <v>-0.044547161484193</v>
      </c>
    </row>
    <row r="112" spans="1:9" ht="12.75">
      <c r="A112" t="s">
        <v>76</v>
      </c>
      <c r="B112">
        <f>B72*10000/B62</f>
        <v>-0.035373961174488745</v>
      </c>
      <c r="C112">
        <f>C72*10000/C62</f>
        <v>-0.030908741231177154</v>
      </c>
      <c r="D112">
        <f>D72*10000/D62</f>
        <v>-0.020839573904472455</v>
      </c>
      <c r="E112">
        <f>E72*10000/E62</f>
        <v>-0.03201679130743934</v>
      </c>
      <c r="F112">
        <f>F72*10000/F62</f>
        <v>-0.03837082341556318</v>
      </c>
      <c r="G112">
        <f>AVERAGE(C112:E112)</f>
        <v>-0.027921702147696317</v>
      </c>
      <c r="H112">
        <f>STDEV(C112:E112)</f>
        <v>0.006158274846333036</v>
      </c>
      <c r="I112">
        <f>(B112*B4+C112*C4+D112*D4+E112*E4+F112*F4)/SUM(B4:F4)</f>
        <v>-0.030396167186996916</v>
      </c>
    </row>
    <row r="113" spans="1:9" ht="12.75">
      <c r="A113" t="s">
        <v>77</v>
      </c>
      <c r="B113">
        <f>B73*10000/B62</f>
        <v>0.012211215407898332</v>
      </c>
      <c r="C113">
        <f>C73*10000/C62</f>
        <v>0.02991780091364472</v>
      </c>
      <c r="D113">
        <f>D73*10000/D62</f>
        <v>0.05336527591606699</v>
      </c>
      <c r="E113">
        <f>E73*10000/E62</f>
        <v>0.056664108079272225</v>
      </c>
      <c r="F113">
        <f>F73*10000/F62</f>
        <v>0.011562032455415077</v>
      </c>
      <c r="G113">
        <f>AVERAGE(C113:E113)</f>
        <v>0.04664906163632798</v>
      </c>
      <c r="H113">
        <f>STDEV(C113:E113)</f>
        <v>0.01458327423585155</v>
      </c>
      <c r="I113">
        <f>(B113*B4+C113*C4+D113*D4+E113*E4+F113*F4)/SUM(B4:F4)</f>
        <v>0.03697345635121214</v>
      </c>
    </row>
    <row r="114" spans="1:11" ht="12.75">
      <c r="A114" t="s">
        <v>78</v>
      </c>
      <c r="B114">
        <f>B74*10000/B62</f>
        <v>-0.20607508877216543</v>
      </c>
      <c r="C114">
        <f>C74*10000/C62</f>
        <v>-0.1851829966114676</v>
      </c>
      <c r="D114">
        <f>D74*10000/D62</f>
        <v>-0.19805534685454887</v>
      </c>
      <c r="E114">
        <f>E74*10000/E62</f>
        <v>-0.1907477420926432</v>
      </c>
      <c r="F114">
        <f>F74*10000/F62</f>
        <v>-0.13836895104778574</v>
      </c>
      <c r="G114">
        <f>AVERAGE(C114:E114)</f>
        <v>-0.1913286951862199</v>
      </c>
      <c r="H114">
        <f>STDEV(C114:E114)</f>
        <v>0.00645580979179449</v>
      </c>
      <c r="I114">
        <f>(B114*B4+C114*C4+D114*D4+E114*E4+F114*F4)/SUM(B4:F4)</f>
        <v>-0.18639950275134418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-0.00293764772322854</v>
      </c>
      <c r="C115">
        <f>C75*10000/C62</f>
        <v>-0.0007502177025515474</v>
      </c>
      <c r="D115">
        <f>D75*10000/D62</f>
        <v>-0.004292922936246023</v>
      </c>
      <c r="E115">
        <f>E75*10000/E62</f>
        <v>-0.005670603770571352</v>
      </c>
      <c r="F115">
        <f>F75*10000/F62</f>
        <v>-0.0066295315676227606</v>
      </c>
      <c r="G115">
        <f>AVERAGE(C115:E115)</f>
        <v>-0.003571248136456307</v>
      </c>
      <c r="H115">
        <f>STDEV(C115:E115)</f>
        <v>0.002538338167399982</v>
      </c>
      <c r="I115">
        <f>(B115*B4+C115*C4+D115*D4+E115*E4+F115*F4)/SUM(B4:F4)</f>
        <v>-0.0038871565514148154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136.5335530194677</v>
      </c>
      <c r="C122">
        <f>C82*10000/C62</f>
        <v>69.28336185992866</v>
      </c>
      <c r="D122">
        <f>D82*10000/D62</f>
        <v>-9.388134230282473</v>
      </c>
      <c r="E122">
        <f>E82*10000/E62</f>
        <v>-73.56691204237232</v>
      </c>
      <c r="F122">
        <f>F82*10000/F62</f>
        <v>-124.56684934863105</v>
      </c>
      <c r="G122">
        <f>AVERAGE(C122:E122)</f>
        <v>-4.557228137575379</v>
      </c>
      <c r="H122">
        <f>STDEV(C122:E122)</f>
        <v>71.54756060655052</v>
      </c>
      <c r="I122">
        <f>(B122*B4+C122*C4+D122*D4+E122*E4+F122*F4)/SUM(B4:F4)</f>
        <v>-0.10836214246541326</v>
      </c>
    </row>
    <row r="123" spans="1:9" ht="12.75">
      <c r="A123" t="s">
        <v>82</v>
      </c>
      <c r="B123">
        <f>B83*10000/B62</f>
        <v>2.8424563488554133</v>
      </c>
      <c r="C123">
        <f>C83*10000/C62</f>
        <v>-2.134382536965074</v>
      </c>
      <c r="D123">
        <f>D83*10000/D62</f>
        <v>-0.798396666580669</v>
      </c>
      <c r="E123">
        <f>E83*10000/E62</f>
        <v>-0.5782667872611243</v>
      </c>
      <c r="F123">
        <f>F83*10000/F62</f>
        <v>8.034397509193386</v>
      </c>
      <c r="G123">
        <f>AVERAGE(C123:E123)</f>
        <v>-1.170348663602289</v>
      </c>
      <c r="H123">
        <f>STDEV(C123:E123)</f>
        <v>0.8421016997283941</v>
      </c>
      <c r="I123">
        <f>(B123*B4+C123*C4+D123*D4+E123*E4+F123*F4)/SUM(B4:F4)</f>
        <v>0.6394590300352402</v>
      </c>
    </row>
    <row r="124" spans="1:9" ht="12.75">
      <c r="A124" t="s">
        <v>83</v>
      </c>
      <c r="B124">
        <f>B84*10000/B62</f>
        <v>-2.2165011952043128</v>
      </c>
      <c r="C124">
        <f>C84*10000/C62</f>
        <v>-3.0047163296371733</v>
      </c>
      <c r="D124">
        <f>D84*10000/D62</f>
        <v>0.2011538861106557</v>
      </c>
      <c r="E124">
        <f>E84*10000/E62</f>
        <v>-1.5353940402874187</v>
      </c>
      <c r="F124">
        <f>F84*10000/F62</f>
        <v>1.8780924069583422</v>
      </c>
      <c r="G124">
        <f>AVERAGE(C124:E124)</f>
        <v>-1.4463188279379786</v>
      </c>
      <c r="H124">
        <f>STDEV(C124:E124)</f>
        <v>1.6047902526953737</v>
      </c>
      <c r="I124">
        <f>(B124*B4+C124*C4+D124*D4+E124*E4+F124*F4)/SUM(B4:F4)</f>
        <v>-1.1144786778594462</v>
      </c>
    </row>
    <row r="125" spans="1:9" ht="12.75">
      <c r="A125" t="s">
        <v>84</v>
      </c>
      <c r="B125">
        <f>B85*10000/B62</f>
        <v>0.8599328028642595</v>
      </c>
      <c r="C125">
        <f>C85*10000/C62</f>
        <v>-0.6243319581765497</v>
      </c>
      <c r="D125">
        <f>D85*10000/D62</f>
        <v>-0.8646786039156257</v>
      </c>
      <c r="E125">
        <f>E85*10000/E62</f>
        <v>-0.8280443030271751</v>
      </c>
      <c r="F125">
        <f>F85*10000/F62</f>
        <v>-1.7597002910872932</v>
      </c>
      <c r="G125">
        <f>AVERAGE(C125:E125)</f>
        <v>-0.7723516217064502</v>
      </c>
      <c r="H125">
        <f>STDEV(C125:E125)</f>
        <v>0.12949086297505719</v>
      </c>
      <c r="I125">
        <f>(B125*B4+C125*C4+D125*D4+E125*E4+F125*F4)/SUM(B4:F4)</f>
        <v>-0.6674630119551165</v>
      </c>
    </row>
    <row r="126" spans="1:9" ht="12.75">
      <c r="A126" t="s">
        <v>85</v>
      </c>
      <c r="B126">
        <f>B86*10000/B62</f>
        <v>0.8261711126592497</v>
      </c>
      <c r="C126">
        <f>C86*10000/C62</f>
        <v>0.7107453331516096</v>
      </c>
      <c r="D126">
        <f>D86*10000/D62</f>
        <v>0.9804725255633743</v>
      </c>
      <c r="E126">
        <f>E86*10000/E62</f>
        <v>0.3258781932666709</v>
      </c>
      <c r="F126">
        <f>F86*10000/F62</f>
        <v>1.9572023433378436</v>
      </c>
      <c r="G126">
        <f>AVERAGE(C126:E126)</f>
        <v>0.6723653506605517</v>
      </c>
      <c r="H126">
        <f>STDEV(C126:E126)</f>
        <v>0.328980549973326</v>
      </c>
      <c r="I126">
        <f>(B126*B4+C126*C4+D126*D4+E126*E4+F126*F4)/SUM(B4:F4)</f>
        <v>0.8661237749952987</v>
      </c>
    </row>
    <row r="127" spans="1:9" ht="12.75">
      <c r="A127" t="s">
        <v>86</v>
      </c>
      <c r="B127">
        <f>B87*10000/B62</f>
        <v>0.39199307426479213</v>
      </c>
      <c r="C127">
        <f>C87*10000/C62</f>
        <v>-0.3979212250529885</v>
      </c>
      <c r="D127">
        <f>D87*10000/D62</f>
        <v>-0.06042041917875436</v>
      </c>
      <c r="E127">
        <f>E87*10000/E62</f>
        <v>-0.026524384930896885</v>
      </c>
      <c r="F127">
        <f>F87*10000/F62</f>
        <v>0.23944021639470106</v>
      </c>
      <c r="G127">
        <f>AVERAGE(C127:E127)</f>
        <v>-0.1616220097208799</v>
      </c>
      <c r="H127">
        <f>STDEV(C127:E127)</f>
        <v>0.20534172654227062</v>
      </c>
      <c r="I127">
        <f>(B127*B4+C127*C4+D127*D4+E127*E4+F127*F4)/SUM(B4:F4)</f>
        <v>-0.027878357474501788</v>
      </c>
    </row>
    <row r="128" spans="1:9" ht="12.75">
      <c r="A128" t="s">
        <v>87</v>
      </c>
      <c r="B128">
        <f>B88*10000/B62</f>
        <v>-0.46078242279741655</v>
      </c>
      <c r="C128">
        <f>C88*10000/C62</f>
        <v>-0.09434509961163795</v>
      </c>
      <c r="D128">
        <f>D88*10000/D62</f>
        <v>0.21203764851599</v>
      </c>
      <c r="E128">
        <f>E88*10000/E62</f>
        <v>0.007851061184963395</v>
      </c>
      <c r="F128">
        <f>F88*10000/F62</f>
        <v>0.14656058604030278</v>
      </c>
      <c r="G128">
        <f>AVERAGE(C128:E128)</f>
        <v>0.04184787002977181</v>
      </c>
      <c r="H128">
        <f>STDEV(C128:E128)</f>
        <v>0.155994981798397</v>
      </c>
      <c r="I128">
        <f>(B128*B4+C128*C4+D128*D4+E128*E4+F128*F4)/SUM(B4:F4)</f>
        <v>-0.017048931032222152</v>
      </c>
    </row>
    <row r="129" spans="1:9" ht="12.75">
      <c r="A129" t="s">
        <v>88</v>
      </c>
      <c r="B129">
        <f>B89*10000/B62</f>
        <v>0.04768299242129304</v>
      </c>
      <c r="C129">
        <f>C89*10000/C62</f>
        <v>-0.035763719194510275</v>
      </c>
      <c r="D129">
        <f>D89*10000/D62</f>
        <v>-0.07027593646089147</v>
      </c>
      <c r="E129">
        <f>E89*10000/E62</f>
        <v>-0.08176234011140013</v>
      </c>
      <c r="F129">
        <f>F89*10000/F62</f>
        <v>-0.09508406564975233</v>
      </c>
      <c r="G129">
        <f>AVERAGE(C129:E129)</f>
        <v>-0.06260066525560062</v>
      </c>
      <c r="H129">
        <f>STDEV(C129:E129)</f>
        <v>0.023940564375553263</v>
      </c>
      <c r="I129">
        <f>(B129*B4+C129*C4+D129*D4+E129*E4+F129*F4)/SUM(B4:F4)</f>
        <v>-0.05094510232416066</v>
      </c>
    </row>
    <row r="130" spans="1:9" ht="12.75">
      <c r="A130" t="s">
        <v>89</v>
      </c>
      <c r="B130">
        <f>B90*10000/B62</f>
        <v>-0.005811329283645859</v>
      </c>
      <c r="C130">
        <f>C90*10000/C62</f>
        <v>-0.02053906771129306</v>
      </c>
      <c r="D130">
        <f>D90*10000/D62</f>
        <v>0.10236012076848619</v>
      </c>
      <c r="E130">
        <f>E90*10000/E62</f>
        <v>0.00518526864500234</v>
      </c>
      <c r="F130">
        <f>F90*10000/F62</f>
        <v>0.34123002575757366</v>
      </c>
      <c r="G130">
        <f>AVERAGE(C130:E130)</f>
        <v>0.029002107234065155</v>
      </c>
      <c r="H130">
        <f>STDEV(C130:E130)</f>
        <v>0.06481885514671006</v>
      </c>
      <c r="I130">
        <f>(B130*B4+C130*C4+D130*D4+E130*E4+F130*F4)/SUM(B4:F4)</f>
        <v>0.06561489457046461</v>
      </c>
    </row>
    <row r="131" spans="1:9" ht="12.75">
      <c r="A131" t="s">
        <v>90</v>
      </c>
      <c r="B131">
        <f>B91*10000/B62</f>
        <v>-0.01457055479740866</v>
      </c>
      <c r="C131">
        <f>C91*10000/C62</f>
        <v>-0.05262925786535838</v>
      </c>
      <c r="D131">
        <f>D91*10000/D62</f>
        <v>-0.019607134027228627</v>
      </c>
      <c r="E131">
        <f>E91*10000/E62</f>
        <v>-0.022002605865419304</v>
      </c>
      <c r="F131">
        <f>F91*10000/F62</f>
        <v>-0.019666126470372393</v>
      </c>
      <c r="G131">
        <f>AVERAGE(C131:E131)</f>
        <v>-0.03141299925266877</v>
      </c>
      <c r="H131">
        <f>STDEV(C131:E131)</f>
        <v>0.01841281601147108</v>
      </c>
      <c r="I131">
        <f>(B131*B4+C131*C4+D131*D4+E131*E4+F131*F4)/SUM(B4:F4)</f>
        <v>-0.027406045107785226</v>
      </c>
    </row>
    <row r="132" spans="1:9" ht="12.75">
      <c r="A132" t="s">
        <v>91</v>
      </c>
      <c r="B132">
        <f>B92*10000/B62</f>
        <v>-0.03215062296214218</v>
      </c>
      <c r="C132">
        <f>C92*10000/C62</f>
        <v>0.014322879054278634</v>
      </c>
      <c r="D132">
        <f>D92*10000/D62</f>
        <v>0.05412420553997048</v>
      </c>
      <c r="E132">
        <f>E92*10000/E62</f>
        <v>0.044777673106455466</v>
      </c>
      <c r="F132">
        <f>F92*10000/F62</f>
        <v>0.014853822057497449</v>
      </c>
      <c r="G132">
        <f>AVERAGE(C132:E132)</f>
        <v>0.03774158590023486</v>
      </c>
      <c r="H132">
        <f>STDEV(C132:E132)</f>
        <v>0.0208126473540805</v>
      </c>
      <c r="I132">
        <f>(B132*B4+C132*C4+D132*D4+E132*E4+F132*F4)/SUM(B4:F4)</f>
        <v>0.024553978730032216</v>
      </c>
    </row>
    <row r="133" spans="1:9" ht="12.75">
      <c r="A133" t="s">
        <v>92</v>
      </c>
      <c r="B133">
        <f>B93*10000/B62</f>
        <v>0.08535574002865742</v>
      </c>
      <c r="C133">
        <f>C93*10000/C62</f>
        <v>0.08015974363843871</v>
      </c>
      <c r="D133">
        <f>D93*10000/D62</f>
        <v>0.0881630064182043</v>
      </c>
      <c r="E133">
        <f>E93*10000/E62</f>
        <v>0.07759917263427497</v>
      </c>
      <c r="F133">
        <f>F93*10000/F62</f>
        <v>0.0410351841975563</v>
      </c>
      <c r="G133">
        <f>AVERAGE(C133:E133)</f>
        <v>0.081973974230306</v>
      </c>
      <c r="H133">
        <f>STDEV(C133:E133)</f>
        <v>0.0055106461085766695</v>
      </c>
      <c r="I133">
        <f>(B133*B4+C133*C4+D133*D4+E133*E4+F133*F4)/SUM(B4:F4)</f>
        <v>0.07700183900094566</v>
      </c>
    </row>
    <row r="134" spans="1:9" ht="12.75">
      <c r="A134" t="s">
        <v>93</v>
      </c>
      <c r="B134">
        <f>B94*10000/B62</f>
        <v>-0.029211723076068355</v>
      </c>
      <c r="C134">
        <f>C94*10000/C62</f>
        <v>-0.018560940515689232</v>
      </c>
      <c r="D134">
        <f>D94*10000/D62</f>
        <v>0.010692039597476785</v>
      </c>
      <c r="E134">
        <f>E94*10000/E62</f>
        <v>0.01057971939637578</v>
      </c>
      <c r="F134">
        <f>F94*10000/F62</f>
        <v>-0.0076230949183580836</v>
      </c>
      <c r="G134">
        <f>AVERAGE(C134:E134)</f>
        <v>0.000903606159387778</v>
      </c>
      <c r="H134">
        <f>STDEV(C134:E134)</f>
        <v>0.016856885445021643</v>
      </c>
      <c r="I134">
        <f>(B134*B4+C134*C4+D134*D4+E134*E4+F134*F4)/SUM(B4:F4)</f>
        <v>-0.004601566415379624</v>
      </c>
    </row>
    <row r="135" spans="1:9" ht="12.75">
      <c r="A135" t="s">
        <v>94</v>
      </c>
      <c r="B135">
        <f>B95*10000/B62</f>
        <v>-0.0014923875117982433</v>
      </c>
      <c r="C135">
        <f>C95*10000/C62</f>
        <v>0.0013909648648328281</v>
      </c>
      <c r="D135">
        <f>D95*10000/D62</f>
        <v>-0.002243993193866459</v>
      </c>
      <c r="E135">
        <f>E95*10000/E62</f>
        <v>-0.0031676634304498765</v>
      </c>
      <c r="F135">
        <f>F95*10000/F62</f>
        <v>0.004530741734816446</v>
      </c>
      <c r="G135">
        <f>AVERAGE(C135:E135)</f>
        <v>-0.0013402305864945025</v>
      </c>
      <c r="H135">
        <f>STDEV(C135:E135)</f>
        <v>0.002409950854582069</v>
      </c>
      <c r="I135">
        <f>(B135*B4+C135*C4+D135*D4+E135*E4+F135*F4)/SUM(B4:F4)</f>
        <v>-0.0005786225632017202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2004-07-08T11:58:12Z</cp:lastPrinted>
  <dcterms:created xsi:type="dcterms:W3CDTF">2004-07-08T11:58:12Z</dcterms:created>
  <dcterms:modified xsi:type="dcterms:W3CDTF">2004-07-08T12:07:56Z</dcterms:modified>
  <cp:category/>
  <cp:version/>
  <cp:contentType/>
  <cp:contentStatus/>
</cp:coreProperties>
</file>