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<sst xmlns="http://schemas.openxmlformats.org/spreadsheetml/2006/main" count="204" uniqueCount="98">
  <si>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08/07/2004       15:04:18</t>
  </si>
  <si>
    <t>LISSNER</t>
  </si>
  <si>
    <t>HCMQAP277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</si>
  <si>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</si>
  <si>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</si>
  <si>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</si>
  <si>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</si>
  <si>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</si>
  <si>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</si>
  <si>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</si>
  <si>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</si>
  <si>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</si>
  <si>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</si>
  <si>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</si>
  <si>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</si>
  <si>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</si>
  <si>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</si>
  <si>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</si>
  <si>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</si>
  <si>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</si>
  <si>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</si>
  <si>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</si>
  <si>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</si>
  <si>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</si>
  <si>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</si>
  <si>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</si>
  <si>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</si>
  <si>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</si>
  <si>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</si>
  <si>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</si>
  <si>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</si>
  <si>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</si>
  <si>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</si>
  <si>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</si>
  <si>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</si>
  <si>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</si>
  <si>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</si>
  <si>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</si>
  <si>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</si>
  <si>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</si>
  <si>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</si>
  <si>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</si>
  <si>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</si>
  <si>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</si>
  <si>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</si>
  <si>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</si>
  <si>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</si>
  <si>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-0.003756*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</si>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</sst>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03052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-0.003756</v>
      </c>
      <c r="D4" s="13">
        <v>-0.003755</v>
      </c>
      <c r="E4" s="13">
        <v>-0.003756</v>
      </c>
      <c r="F4" s="24">
        <v>-0.002081</v>
      </c>
      <c r="G4" s="34">
        <v>-0.011704</v>
      </c>
    </row>
    <row r="5" spans="1:7" ht="12.75" thickBot="1">
      <c r="A5" s="44" t="s">
        <v>13</v>
      </c>
      <c r="B5" s="45">
        <v>9.91004</v>
      </c>
      <c r="C5" s="46">
        <v>5.032089</v>
      </c>
      <c r="D5" s="46">
        <v>-0.954529</v>
      </c>
      <c r="E5" s="46">
        <v>-5.05112</v>
      </c>
      <c r="F5" s="47">
        <v>-8.994528</v>
      </c>
      <c r="G5" s="48">
        <v>2.887291</v>
      </c>
    </row>
    <row r="6" spans="1:7" ht="12.75" thickTop="1">
      <c r="A6" s="6" t="s">
        <v>14</v>
      </c>
      <c r="B6" s="39">
        <v>86.39581</v>
      </c>
      <c r="C6" s="40">
        <v>3.983596</v>
      </c>
      <c r="D6" s="40">
        <v>-20.12086</v>
      </c>
      <c r="E6" s="40">
        <v>-46.08306</v>
      </c>
      <c r="F6" s="41">
        <v>18.40915</v>
      </c>
      <c r="G6" s="42">
        <v>-0.0002512752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2.348373</v>
      </c>
      <c r="C8" s="14">
        <v>2.341475</v>
      </c>
      <c r="D8" s="14">
        <v>0.3691339</v>
      </c>
      <c r="E8" s="14">
        <v>2.51192</v>
      </c>
      <c r="F8" s="25">
        <v>-3.265264</v>
      </c>
      <c r="G8" s="35">
        <v>1.161759</v>
      </c>
    </row>
    <row r="9" spans="1:7" ht="12">
      <c r="A9" s="20" t="s">
        <v>17</v>
      </c>
      <c r="B9" s="29">
        <v>-0.4331591</v>
      </c>
      <c r="C9" s="14">
        <v>0.8878262</v>
      </c>
      <c r="D9" s="14">
        <v>0.03400127</v>
      </c>
      <c r="E9" s="14">
        <v>0.5458827</v>
      </c>
      <c r="F9" s="25">
        <v>-1.746546</v>
      </c>
      <c r="G9" s="35">
        <v>0.05765314</v>
      </c>
    </row>
    <row r="10" spans="1:7" ht="12">
      <c r="A10" s="20" t="s">
        <v>18</v>
      </c>
      <c r="B10" s="29">
        <v>-0.3854599</v>
      </c>
      <c r="C10" s="14">
        <v>-0.5263411</v>
      </c>
      <c r="D10" s="14">
        <v>0.1115473</v>
      </c>
      <c r="E10" s="14">
        <v>-0.4053048</v>
      </c>
      <c r="F10" s="25">
        <v>-0.1158614</v>
      </c>
      <c r="G10" s="35">
        <v>-0.2686333</v>
      </c>
    </row>
    <row r="11" spans="1:7" ht="12">
      <c r="A11" s="21" t="s">
        <v>19</v>
      </c>
      <c r="B11" s="31">
        <v>2.524579</v>
      </c>
      <c r="C11" s="16">
        <v>0.8363604</v>
      </c>
      <c r="D11" s="16">
        <v>1.442642</v>
      </c>
      <c r="E11" s="16">
        <v>0.8663904</v>
      </c>
      <c r="F11" s="27">
        <v>13.71922</v>
      </c>
      <c r="G11" s="37">
        <v>2.950975</v>
      </c>
    </row>
    <row r="12" spans="1:7" ht="12">
      <c r="A12" s="20" t="s">
        <v>20</v>
      </c>
      <c r="B12" s="29">
        <v>0.1997886</v>
      </c>
      <c r="C12" s="14">
        <v>0.01510046</v>
      </c>
      <c r="D12" s="14">
        <v>0.04330627</v>
      </c>
      <c r="E12" s="14">
        <v>0.2401141</v>
      </c>
      <c r="F12" s="25">
        <v>-0.06692564</v>
      </c>
      <c r="G12" s="35">
        <v>0.09186023</v>
      </c>
    </row>
    <row r="13" spans="1:7" ht="12">
      <c r="A13" s="20" t="s">
        <v>21</v>
      </c>
      <c r="B13" s="29">
        <v>0.07104091</v>
      </c>
      <c r="C13" s="14">
        <v>0.168976</v>
      </c>
      <c r="D13" s="14">
        <v>0.001823139</v>
      </c>
      <c r="E13" s="14">
        <v>0.1548895</v>
      </c>
      <c r="F13" s="25">
        <v>-0.0965263</v>
      </c>
      <c r="G13" s="35">
        <v>0.07579923</v>
      </c>
    </row>
    <row r="14" spans="1:7" ht="12">
      <c r="A14" s="20" t="s">
        <v>22</v>
      </c>
      <c r="B14" s="29">
        <v>-0.1414916</v>
      </c>
      <c r="C14" s="14">
        <v>0.1307337</v>
      </c>
      <c r="D14" s="14">
        <v>0.06367748</v>
      </c>
      <c r="E14" s="14">
        <v>0.004318131</v>
      </c>
      <c r="F14" s="25">
        <v>0.0199206</v>
      </c>
      <c r="G14" s="35">
        <v>0.02997293</v>
      </c>
    </row>
    <row r="15" spans="1:7" ht="12">
      <c r="A15" s="21" t="s">
        <v>23</v>
      </c>
      <c r="B15" s="31">
        <v>-0.3497152</v>
      </c>
      <c r="C15" s="16">
        <v>-0.1873055</v>
      </c>
      <c r="D15" s="16">
        <v>-0.1295372</v>
      </c>
      <c r="E15" s="16">
        <v>-0.1816138</v>
      </c>
      <c r="F15" s="27">
        <v>-0.3430537</v>
      </c>
      <c r="G15" s="37">
        <v>-0.2163242</v>
      </c>
    </row>
    <row r="16" spans="1:7" ht="12">
      <c r="A16" s="20" t="s">
        <v>24</v>
      </c>
      <c r="B16" s="29">
        <v>0.02667294</v>
      </c>
      <c r="C16" s="14">
        <v>-0.03998222</v>
      </c>
      <c r="D16" s="14">
        <v>-0.0226054</v>
      </c>
      <c r="E16" s="14">
        <v>0.004455228</v>
      </c>
      <c r="F16" s="25">
        <v>-0.004137703</v>
      </c>
      <c r="G16" s="35">
        <v>-0.01067401</v>
      </c>
    </row>
    <row r="17" spans="1:7" ht="12">
      <c r="A17" s="20" t="s">
        <v>25</v>
      </c>
      <c r="B17" s="29">
        <v>-0.03987399</v>
      </c>
      <c r="C17" s="14">
        <v>-0.02826536</v>
      </c>
      <c r="D17" s="14">
        <v>-0.02653562</v>
      </c>
      <c r="E17" s="14">
        <v>-0.03370077</v>
      </c>
      <c r="F17" s="25">
        <v>-0.02966573</v>
      </c>
      <c r="G17" s="35">
        <v>-0.03102532</v>
      </c>
    </row>
    <row r="18" spans="1:7" ht="12">
      <c r="A18" s="20" t="s">
        <v>26</v>
      </c>
      <c r="B18" s="29">
        <v>-0.01709277</v>
      </c>
      <c r="C18" s="14">
        <v>0.02973345</v>
      </c>
      <c r="D18" s="14">
        <v>0.02767123</v>
      </c>
      <c r="E18" s="14">
        <v>0.02940689</v>
      </c>
      <c r="F18" s="25">
        <v>-0.009922353</v>
      </c>
      <c r="G18" s="35">
        <v>0.01709273</v>
      </c>
    </row>
    <row r="19" spans="1:7" ht="12">
      <c r="A19" s="21" t="s">
        <v>27</v>
      </c>
      <c r="B19" s="31">
        <v>-0.2028708</v>
      </c>
      <c r="C19" s="16">
        <v>-0.1771928</v>
      </c>
      <c r="D19" s="16">
        <v>-0.1961633</v>
      </c>
      <c r="E19" s="16">
        <v>-0.1759551</v>
      </c>
      <c r="F19" s="27">
        <v>-0.1523828</v>
      </c>
      <c r="G19" s="37">
        <v>-0.1818734</v>
      </c>
    </row>
    <row r="20" spans="1:7" ht="12.75" thickBot="1">
      <c r="A20" s="44" t="s">
        <v>28</v>
      </c>
      <c r="B20" s="45">
        <v>0.001262235</v>
      </c>
      <c r="C20" s="46">
        <v>-0.003044774</v>
      </c>
      <c r="D20" s="46">
        <v>-0.001900099</v>
      </c>
      <c r="E20" s="46">
        <v>0.003612213</v>
      </c>
      <c r="F20" s="47">
        <v>0.003938419</v>
      </c>
      <c r="G20" s="48">
        <v>0.0003871205</v>
      </c>
    </row>
    <row r="21" spans="1:7" ht="12.75" thickTop="1">
      <c r="A21" s="6" t="s">
        <v>29</v>
      </c>
      <c r="B21" s="39">
        <v>-92.76682</v>
      </c>
      <c r="C21" s="40">
        <v>54.50888</v>
      </c>
      <c r="D21" s="40">
        <v>119.5885</v>
      </c>
      <c r="E21" s="40">
        <v>-25.61583</v>
      </c>
      <c r="F21" s="41">
        <v>-167.166</v>
      </c>
      <c r="G21" s="43">
        <v>0.004919525</v>
      </c>
    </row>
    <row r="22" spans="1:7" ht="12">
      <c r="A22" s="20" t="s">
        <v>30</v>
      </c>
      <c r="B22" s="29">
        <v>198.2268</v>
      </c>
      <c r="C22" s="14">
        <v>100.6452</v>
      </c>
      <c r="D22" s="14">
        <v>-19.09059</v>
      </c>
      <c r="E22" s="14">
        <v>-101.0258</v>
      </c>
      <c r="F22" s="25">
        <v>-179.91</v>
      </c>
      <c r="G22" s="36">
        <v>0</v>
      </c>
    </row>
    <row r="23" spans="1:7" ht="12">
      <c r="A23" s="20" t="s">
        <v>31</v>
      </c>
      <c r="B23" s="29">
        <v>1.636091</v>
      </c>
      <c r="C23" s="14">
        <v>0.791373</v>
      </c>
      <c r="D23" s="14">
        <v>-0.3613632</v>
      </c>
      <c r="E23" s="14">
        <v>-0.9192317</v>
      </c>
      <c r="F23" s="25">
        <v>7.48454</v>
      </c>
      <c r="G23" s="35">
        <v>1.116801</v>
      </c>
    </row>
    <row r="24" spans="1:7" ht="12">
      <c r="A24" s="20" t="s">
        <v>32</v>
      </c>
      <c r="B24" s="29">
        <v>2.058996</v>
      </c>
      <c r="C24" s="14">
        <v>-1.038098</v>
      </c>
      <c r="D24" s="14">
        <v>-0.3723924</v>
      </c>
      <c r="E24" s="14">
        <v>1.222563</v>
      </c>
      <c r="F24" s="25">
        <v>2.330025</v>
      </c>
      <c r="G24" s="35">
        <v>0.563641</v>
      </c>
    </row>
    <row r="25" spans="1:7" ht="12">
      <c r="A25" s="20" t="s">
        <v>33</v>
      </c>
      <c r="B25" s="29">
        <v>0.1217624</v>
      </c>
      <c r="C25" s="14">
        <v>0.1005333</v>
      </c>
      <c r="D25" s="14">
        <v>0.2498385</v>
      </c>
      <c r="E25" s="14">
        <v>-0.2669182</v>
      </c>
      <c r="F25" s="25">
        <v>-1.424312</v>
      </c>
      <c r="G25" s="35">
        <v>-0.1521032</v>
      </c>
    </row>
    <row r="26" spans="1:7" ht="12">
      <c r="A26" s="21" t="s">
        <v>34</v>
      </c>
      <c r="B26" s="31">
        <v>1.299219</v>
      </c>
      <c r="C26" s="16">
        <v>0.7394393</v>
      </c>
      <c r="D26" s="16">
        <v>-0.08611931</v>
      </c>
      <c r="E26" s="16">
        <v>0.3171093</v>
      </c>
      <c r="F26" s="27">
        <v>1.457935</v>
      </c>
      <c r="G26" s="37">
        <v>0.6160021</v>
      </c>
    </row>
    <row r="27" spans="1:7" ht="12">
      <c r="A27" s="20" t="s">
        <v>35</v>
      </c>
      <c r="B27" s="29">
        <v>-0.03308585</v>
      </c>
      <c r="C27" s="14">
        <v>0.0916316</v>
      </c>
      <c r="D27" s="14">
        <v>0.08130326</v>
      </c>
      <c r="E27" s="14">
        <v>-0.02280069</v>
      </c>
      <c r="F27" s="25">
        <v>0.5097027</v>
      </c>
      <c r="G27" s="35">
        <v>0.09925617</v>
      </c>
    </row>
    <row r="28" spans="1:7" ht="12">
      <c r="A28" s="20" t="s">
        <v>36</v>
      </c>
      <c r="B28" s="29">
        <v>0.1101073</v>
      </c>
      <c r="C28" s="14">
        <v>-0.08021373</v>
      </c>
      <c r="D28" s="14">
        <v>-0.02756345</v>
      </c>
      <c r="E28" s="14">
        <v>0.08309084</v>
      </c>
      <c r="F28" s="25">
        <v>0.2651248</v>
      </c>
      <c r="G28" s="35">
        <v>0.04534581</v>
      </c>
    </row>
    <row r="29" spans="1:7" ht="12">
      <c r="A29" s="20" t="s">
        <v>37</v>
      </c>
      <c r="B29" s="29">
        <v>0.07915041</v>
      </c>
      <c r="C29" s="14">
        <v>-0.04325917</v>
      </c>
      <c r="D29" s="14">
        <v>0.07181906</v>
      </c>
      <c r="E29" s="14">
        <v>0.08640335</v>
      </c>
      <c r="F29" s="25">
        <v>0.044197</v>
      </c>
      <c r="G29" s="35">
        <v>0.04501784</v>
      </c>
    </row>
    <row r="30" spans="1:7" ht="12">
      <c r="A30" s="21" t="s">
        <v>38</v>
      </c>
      <c r="B30" s="31">
        <v>0.03322221</v>
      </c>
      <c r="C30" s="16">
        <v>0.01335269</v>
      </c>
      <c r="D30" s="16">
        <v>-0.01654391</v>
      </c>
      <c r="E30" s="16">
        <v>-0.04729081</v>
      </c>
      <c r="F30" s="27">
        <v>0.3062944</v>
      </c>
      <c r="G30" s="37">
        <v>0.03349318</v>
      </c>
    </row>
    <row r="31" spans="1:7" ht="12">
      <c r="A31" s="20" t="s">
        <v>39</v>
      </c>
      <c r="B31" s="29">
        <v>-0.01839202</v>
      </c>
      <c r="C31" s="14">
        <v>-0.05794718</v>
      </c>
      <c r="D31" s="14">
        <v>0.03858244</v>
      </c>
      <c r="E31" s="14">
        <v>0.04913559</v>
      </c>
      <c r="F31" s="25">
        <v>0.01059808</v>
      </c>
      <c r="G31" s="35">
        <v>0.005910331</v>
      </c>
    </row>
    <row r="32" spans="1:7" ht="12">
      <c r="A32" s="20" t="s">
        <v>40</v>
      </c>
      <c r="B32" s="29">
        <v>0.0136853</v>
      </c>
      <c r="C32" s="14">
        <v>-0.01143986</v>
      </c>
      <c r="D32" s="14">
        <v>0.02011762</v>
      </c>
      <c r="E32" s="14">
        <v>0.01063908</v>
      </c>
      <c r="F32" s="25">
        <v>0.02567177</v>
      </c>
      <c r="G32" s="35">
        <v>0.0100526</v>
      </c>
    </row>
    <row r="33" spans="1:7" ht="12">
      <c r="A33" s="20" t="s">
        <v>41</v>
      </c>
      <c r="B33" s="29">
        <v>0.1270854</v>
      </c>
      <c r="C33" s="14">
        <v>0.07230505</v>
      </c>
      <c r="D33" s="14">
        <v>0.07375044</v>
      </c>
      <c r="E33" s="14">
        <v>0.09671423</v>
      </c>
      <c r="F33" s="25">
        <v>0.1004141</v>
      </c>
      <c r="G33" s="35">
        <v>0.09020873</v>
      </c>
    </row>
    <row r="34" spans="1:7" ht="12">
      <c r="A34" s="21" t="s">
        <v>42</v>
      </c>
      <c r="B34" s="31">
        <v>-0.03536335</v>
      </c>
      <c r="C34" s="16">
        <v>-0.01048205</v>
      </c>
      <c r="D34" s="16">
        <v>-0.001281581</v>
      </c>
      <c r="E34" s="16">
        <v>0.0003766899</v>
      </c>
      <c r="F34" s="27">
        <v>-0.01863919</v>
      </c>
      <c r="G34" s="37">
        <v>-0.0103402</v>
      </c>
    </row>
    <row r="35" spans="1:7" ht="12.75" thickBot="1">
      <c r="A35" s="22" t="s">
        <v>43</v>
      </c>
      <c r="B35" s="32">
        <v>-0.003128449</v>
      </c>
      <c r="C35" s="17">
        <v>-0.004182599</v>
      </c>
      <c r="D35" s="17">
        <v>-0.0005528836</v>
      </c>
      <c r="E35" s="17">
        <v>0.002777444</v>
      </c>
      <c r="F35" s="28">
        <v>-0.0009872484</v>
      </c>
      <c r="G35" s="38">
        <v>-0.001055983</v>
      </c>
    </row>
    <row r="36" spans="1:7" ht="12">
      <c r="A36" s="4" t="s">
        <v>44</v>
      </c>
      <c r="B36" s="3">
        <v>24.48731</v>
      </c>
      <c r="C36" s="3">
        <v>24.49341</v>
      </c>
      <c r="D36" s="3">
        <v>24.50562</v>
      </c>
      <c r="E36" s="3">
        <v>24.50867</v>
      </c>
      <c r="F36" s="3">
        <v>24.52087</v>
      </c>
      <c r="G36" s="3"/>
    </row>
    <row r="37" spans="1:6" ht="12">
      <c r="A37" s="4" t="s">
        <v>45</v>
      </c>
      <c r="B37" s="2">
        <v>-0.3473918</v>
      </c>
      <c r="C37" s="2">
        <v>-0.3336589</v>
      </c>
      <c r="D37" s="2">
        <v>-0.3255208</v>
      </c>
      <c r="E37" s="2">
        <v>-0.3229777</v>
      </c>
      <c r="F37" s="2">
        <v>-0.3189087</v>
      </c>
    </row>
    <row r="38" spans="1:7" ht="12">
      <c r="A38" s="4" t="s">
        <v>53</v>
      </c>
      <c r="B38" s="2">
        <v>-0.0001436903</v>
      </c>
      <c r="C38" s="2">
        <v>0</v>
      </c>
      <c r="D38" s="2">
        <v>3.459346E-05</v>
      </c>
      <c r="E38" s="2">
        <v>7.789331E-05</v>
      </c>
      <c r="F38" s="2">
        <v>-3.639649E-05</v>
      </c>
      <c r="G38" s="2">
        <v>0.0002816482</v>
      </c>
    </row>
    <row r="39" spans="1:7" ht="12.75" thickBot="1">
      <c r="A39" s="4" t="s">
        <v>54</v>
      </c>
      <c r="B39" s="2">
        <v>0.0001605519</v>
      </c>
      <c r="C39" s="2">
        <v>-9.258756E-05</v>
      </c>
      <c r="D39" s="2">
        <v>-0.0002032344</v>
      </c>
      <c r="E39" s="2">
        <v>4.433384E-05</v>
      </c>
      <c r="F39" s="2">
        <v>0.0002835274</v>
      </c>
      <c r="G39" s="2">
        <v>0.0009249783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3.116777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0.003756</v>
      </c>
      <c r="D4">
        <v>0.003755</v>
      </c>
      <c r="E4">
        <v>0.003756</v>
      </c>
      <c r="F4">
        <v>0.002081</v>
      </c>
      <c r="G4">
        <v>0.011704</v>
      </c>
    </row>
    <row r="5" spans="1:7" ht="12.75">
      <c r="A5" t="s">
        <v>13</v>
      </c>
      <c r="B5">
        <v>9.91004</v>
      </c>
      <c r="C5">
        <v>5.032089</v>
      </c>
      <c r="D5">
        <v>-0.954529</v>
      </c>
      <c r="E5">
        <v>-5.05112</v>
      </c>
      <c r="F5">
        <v>-8.994528</v>
      </c>
      <c r="G5">
        <v>2.887291</v>
      </c>
    </row>
    <row r="6" spans="1:7" ht="12.75">
      <c r="A6" t="s">
        <v>14</v>
      </c>
      <c r="B6" s="49">
        <v>86.39581</v>
      </c>
      <c r="C6" s="49">
        <v>3.983596</v>
      </c>
      <c r="D6" s="49">
        <v>-20.12086</v>
      </c>
      <c r="E6" s="49">
        <v>-46.08306</v>
      </c>
      <c r="F6" s="49">
        <v>18.40915</v>
      </c>
      <c r="G6" s="49">
        <v>-0.0002512752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2.348373</v>
      </c>
      <c r="C8" s="49">
        <v>2.341475</v>
      </c>
      <c r="D8" s="49">
        <v>0.3691339</v>
      </c>
      <c r="E8" s="49">
        <v>2.51192</v>
      </c>
      <c r="F8" s="49">
        <v>-3.265264</v>
      </c>
      <c r="G8" s="49">
        <v>1.161759</v>
      </c>
    </row>
    <row r="9" spans="1:7" ht="12.75">
      <c r="A9" t="s">
        <v>17</v>
      </c>
      <c r="B9" s="49">
        <v>-0.4331591</v>
      </c>
      <c r="C9" s="49">
        <v>0.8878262</v>
      </c>
      <c r="D9" s="49">
        <v>0.03400127</v>
      </c>
      <c r="E9" s="49">
        <v>0.5458827</v>
      </c>
      <c r="F9" s="49">
        <v>-1.746546</v>
      </c>
      <c r="G9" s="49">
        <v>0.05765314</v>
      </c>
    </row>
    <row r="10" spans="1:7" ht="12.75">
      <c r="A10" t="s">
        <v>18</v>
      </c>
      <c r="B10" s="49">
        <v>-0.3854599</v>
      </c>
      <c r="C10" s="49">
        <v>-0.5263411</v>
      </c>
      <c r="D10" s="49">
        <v>0.1115473</v>
      </c>
      <c r="E10" s="49">
        <v>-0.4053048</v>
      </c>
      <c r="F10" s="49">
        <v>-0.1158614</v>
      </c>
      <c r="G10" s="49">
        <v>-0.2686333</v>
      </c>
    </row>
    <row r="11" spans="1:7" ht="12.75">
      <c r="A11" t="s">
        <v>19</v>
      </c>
      <c r="B11" s="49">
        <v>2.524579</v>
      </c>
      <c r="C11" s="49">
        <v>0.8363604</v>
      </c>
      <c r="D11" s="49">
        <v>1.442642</v>
      </c>
      <c r="E11" s="49">
        <v>0.8663904</v>
      </c>
      <c r="F11" s="49">
        <v>13.71922</v>
      </c>
      <c r="G11" s="49">
        <v>2.950975</v>
      </c>
    </row>
    <row r="12" spans="1:7" ht="12.75">
      <c r="A12" t="s">
        <v>20</v>
      </c>
      <c r="B12" s="49">
        <v>0.1997886</v>
      </c>
      <c r="C12" s="49">
        <v>0.01510046</v>
      </c>
      <c r="D12" s="49">
        <v>0.04330627</v>
      </c>
      <c r="E12" s="49">
        <v>0.2401141</v>
      </c>
      <c r="F12" s="49">
        <v>-0.06692564</v>
      </c>
      <c r="G12" s="49">
        <v>0.09186023</v>
      </c>
    </row>
    <row r="13" spans="1:7" ht="12.75">
      <c r="A13" t="s">
        <v>21</v>
      </c>
      <c r="B13" s="49">
        <v>0.07104091</v>
      </c>
      <c r="C13" s="49">
        <v>0.168976</v>
      </c>
      <c r="D13" s="49">
        <v>0.001823139</v>
      </c>
      <c r="E13" s="49">
        <v>0.1548895</v>
      </c>
      <c r="F13" s="49">
        <v>-0.0965263</v>
      </c>
      <c r="G13" s="49">
        <v>0.07579923</v>
      </c>
    </row>
    <row r="14" spans="1:7" ht="12.75">
      <c r="A14" t="s">
        <v>22</v>
      </c>
      <c r="B14" s="49">
        <v>-0.1414916</v>
      </c>
      <c r="C14" s="49">
        <v>0.1307337</v>
      </c>
      <c r="D14" s="49">
        <v>0.06367748</v>
      </c>
      <c r="E14" s="49">
        <v>0.004318131</v>
      </c>
      <c r="F14" s="49">
        <v>0.0199206</v>
      </c>
      <c r="G14" s="49">
        <v>0.02997293</v>
      </c>
    </row>
    <row r="15" spans="1:7" ht="12.75">
      <c r="A15" t="s">
        <v>23</v>
      </c>
      <c r="B15" s="49">
        <v>-0.3497152</v>
      </c>
      <c r="C15" s="49">
        <v>-0.1873055</v>
      </c>
      <c r="D15" s="49">
        <v>-0.1295372</v>
      </c>
      <c r="E15" s="49">
        <v>-0.1816138</v>
      </c>
      <c r="F15" s="49">
        <v>-0.3430537</v>
      </c>
      <c r="G15" s="49">
        <v>-0.2163242</v>
      </c>
    </row>
    <row r="16" spans="1:7" ht="12.75">
      <c r="A16" t="s">
        <v>24</v>
      </c>
      <c r="B16" s="49">
        <v>0.02667294</v>
      </c>
      <c r="C16" s="49">
        <v>-0.03998222</v>
      </c>
      <c r="D16" s="49">
        <v>-0.0226054</v>
      </c>
      <c r="E16" s="49">
        <v>0.004455228</v>
      </c>
      <c r="F16" s="49">
        <v>-0.004137703</v>
      </c>
      <c r="G16" s="49">
        <v>-0.01067401</v>
      </c>
    </row>
    <row r="17" spans="1:7" ht="12.75">
      <c r="A17" t="s">
        <v>25</v>
      </c>
      <c r="B17" s="49">
        <v>-0.03987399</v>
      </c>
      <c r="C17" s="49">
        <v>-0.02826536</v>
      </c>
      <c r="D17" s="49">
        <v>-0.02653562</v>
      </c>
      <c r="E17" s="49">
        <v>-0.03370077</v>
      </c>
      <c r="F17" s="49">
        <v>-0.02966573</v>
      </c>
      <c r="G17" s="49">
        <v>-0.03102532</v>
      </c>
    </row>
    <row r="18" spans="1:7" ht="12.75">
      <c r="A18" t="s">
        <v>26</v>
      </c>
      <c r="B18" s="49">
        <v>-0.01709277</v>
      </c>
      <c r="C18" s="49">
        <v>0.02973345</v>
      </c>
      <c r="D18" s="49">
        <v>0.02767123</v>
      </c>
      <c r="E18" s="49">
        <v>0.02940689</v>
      </c>
      <c r="F18" s="49">
        <v>-0.009922353</v>
      </c>
      <c r="G18" s="49">
        <v>0.01709273</v>
      </c>
    </row>
    <row r="19" spans="1:7" ht="12.75">
      <c r="A19" t="s">
        <v>27</v>
      </c>
      <c r="B19" s="49">
        <v>-0.2028708</v>
      </c>
      <c r="C19" s="49">
        <v>-0.1771928</v>
      </c>
      <c r="D19" s="49">
        <v>-0.1961633</v>
      </c>
      <c r="E19" s="49">
        <v>-0.1759551</v>
      </c>
      <c r="F19" s="49">
        <v>-0.1523828</v>
      </c>
      <c r="G19" s="49">
        <v>-0.1818734</v>
      </c>
    </row>
    <row r="20" spans="1:7" ht="12.75">
      <c r="A20" t="s">
        <v>28</v>
      </c>
      <c r="B20" s="49">
        <v>0.001262235</v>
      </c>
      <c r="C20" s="49">
        <v>-0.003044774</v>
      </c>
      <c r="D20" s="49">
        <v>-0.001900099</v>
      </c>
      <c r="E20" s="49">
        <v>0.003612213</v>
      </c>
      <c r="F20" s="49">
        <v>0.003938419</v>
      </c>
      <c r="G20" s="49">
        <v>0.0003871205</v>
      </c>
    </row>
    <row r="21" spans="1:7" ht="12.75">
      <c r="A21" t="s">
        <v>29</v>
      </c>
      <c r="B21" s="49">
        <v>-92.76682</v>
      </c>
      <c r="C21" s="49">
        <v>54.50888</v>
      </c>
      <c r="D21" s="49">
        <v>119.5885</v>
      </c>
      <c r="E21" s="49">
        <v>-25.61583</v>
      </c>
      <c r="F21" s="49">
        <v>-167.166</v>
      </c>
      <c r="G21" s="49">
        <v>0.004919525</v>
      </c>
    </row>
    <row r="22" spans="1:7" ht="12.75">
      <c r="A22" t="s">
        <v>30</v>
      </c>
      <c r="B22" s="49">
        <v>198.2268</v>
      </c>
      <c r="C22" s="49">
        <v>100.6452</v>
      </c>
      <c r="D22" s="49">
        <v>-19.09059</v>
      </c>
      <c r="E22" s="49">
        <v>-101.0258</v>
      </c>
      <c r="F22" s="49">
        <v>-179.91</v>
      </c>
      <c r="G22" s="49">
        <v>0</v>
      </c>
    </row>
    <row r="23" spans="1:7" ht="12.75">
      <c r="A23" t="s">
        <v>31</v>
      </c>
      <c r="B23" s="49">
        <v>1.636091</v>
      </c>
      <c r="C23" s="49">
        <v>0.791373</v>
      </c>
      <c r="D23" s="49">
        <v>-0.3613632</v>
      </c>
      <c r="E23" s="49">
        <v>-0.9192317</v>
      </c>
      <c r="F23" s="49">
        <v>7.48454</v>
      </c>
      <c r="G23" s="49">
        <v>1.116801</v>
      </c>
    </row>
    <row r="24" spans="1:7" ht="12.75">
      <c r="A24" t="s">
        <v>32</v>
      </c>
      <c r="B24" s="49">
        <v>2.058996</v>
      </c>
      <c r="C24" s="49">
        <v>-1.038098</v>
      </c>
      <c r="D24" s="49">
        <v>-0.3723924</v>
      </c>
      <c r="E24" s="49">
        <v>1.222563</v>
      </c>
      <c r="F24" s="49">
        <v>2.330025</v>
      </c>
      <c r="G24" s="49">
        <v>0.563641</v>
      </c>
    </row>
    <row r="25" spans="1:7" ht="12.75">
      <c r="A25" t="s">
        <v>33</v>
      </c>
      <c r="B25" s="49">
        <v>0.1217624</v>
      </c>
      <c r="C25" s="49">
        <v>0.1005333</v>
      </c>
      <c r="D25" s="49">
        <v>0.2498385</v>
      </c>
      <c r="E25" s="49">
        <v>-0.2669182</v>
      </c>
      <c r="F25" s="49">
        <v>-1.424312</v>
      </c>
      <c r="G25" s="49">
        <v>-0.1521032</v>
      </c>
    </row>
    <row r="26" spans="1:7" ht="12.75">
      <c r="A26" t="s">
        <v>34</v>
      </c>
      <c r="B26" s="49">
        <v>1.299219</v>
      </c>
      <c r="C26" s="49">
        <v>0.7394393</v>
      </c>
      <c r="D26" s="49">
        <v>-0.08611931</v>
      </c>
      <c r="E26" s="49">
        <v>0.3171093</v>
      </c>
      <c r="F26" s="49">
        <v>1.457935</v>
      </c>
      <c r="G26" s="49">
        <v>0.6160021</v>
      </c>
    </row>
    <row r="27" spans="1:7" ht="12.75">
      <c r="A27" t="s">
        <v>35</v>
      </c>
      <c r="B27" s="49">
        <v>-0.03308585</v>
      </c>
      <c r="C27" s="49">
        <v>0.0916316</v>
      </c>
      <c r="D27" s="49">
        <v>0.08130326</v>
      </c>
      <c r="E27" s="49">
        <v>-0.02280069</v>
      </c>
      <c r="F27" s="49">
        <v>0.5097027</v>
      </c>
      <c r="G27" s="49">
        <v>0.09925617</v>
      </c>
    </row>
    <row r="28" spans="1:7" ht="12.75">
      <c r="A28" t="s">
        <v>36</v>
      </c>
      <c r="B28" s="49">
        <v>0.1101073</v>
      </c>
      <c r="C28" s="49">
        <v>-0.08021373</v>
      </c>
      <c r="D28" s="49">
        <v>-0.02756345</v>
      </c>
      <c r="E28" s="49">
        <v>0.08309084</v>
      </c>
      <c r="F28" s="49">
        <v>0.2651248</v>
      </c>
      <c r="G28" s="49">
        <v>0.04534581</v>
      </c>
    </row>
    <row r="29" spans="1:7" ht="12.75">
      <c r="A29" t="s">
        <v>37</v>
      </c>
      <c r="B29" s="49">
        <v>0.07915041</v>
      </c>
      <c r="C29" s="49">
        <v>-0.04325917</v>
      </c>
      <c r="D29" s="49">
        <v>0.07181906</v>
      </c>
      <c r="E29" s="49">
        <v>0.08640335</v>
      </c>
      <c r="F29" s="49">
        <v>0.044197</v>
      </c>
      <c r="G29" s="49">
        <v>0.04501784</v>
      </c>
    </row>
    <row r="30" spans="1:7" ht="12.75">
      <c r="A30" t="s">
        <v>38</v>
      </c>
      <c r="B30" s="49">
        <v>0.03322221</v>
      </c>
      <c r="C30" s="49">
        <v>0.01335269</v>
      </c>
      <c r="D30" s="49">
        <v>-0.01654391</v>
      </c>
      <c r="E30" s="49">
        <v>-0.04729081</v>
      </c>
      <c r="F30" s="49">
        <v>0.3062944</v>
      </c>
      <c r="G30" s="49">
        <v>0.03349318</v>
      </c>
    </row>
    <row r="31" spans="1:7" ht="12.75">
      <c r="A31" t="s">
        <v>39</v>
      </c>
      <c r="B31" s="49">
        <v>-0.01839202</v>
      </c>
      <c r="C31" s="49">
        <v>-0.05794718</v>
      </c>
      <c r="D31" s="49">
        <v>0.03858244</v>
      </c>
      <c r="E31" s="49">
        <v>0.04913559</v>
      </c>
      <c r="F31" s="49">
        <v>0.01059808</v>
      </c>
      <c r="G31" s="49">
        <v>0.005910331</v>
      </c>
    </row>
    <row r="32" spans="1:7" ht="12.75">
      <c r="A32" t="s">
        <v>40</v>
      </c>
      <c r="B32" s="49">
        <v>0.0136853</v>
      </c>
      <c r="C32" s="49">
        <v>-0.01143986</v>
      </c>
      <c r="D32" s="49">
        <v>0.02011762</v>
      </c>
      <c r="E32" s="49">
        <v>0.01063908</v>
      </c>
      <c r="F32" s="49">
        <v>0.02567177</v>
      </c>
      <c r="G32" s="49">
        <v>0.0100526</v>
      </c>
    </row>
    <row r="33" spans="1:7" ht="12.75">
      <c r="A33" t="s">
        <v>41</v>
      </c>
      <c r="B33" s="49">
        <v>0.1270854</v>
      </c>
      <c r="C33" s="49">
        <v>0.07230505</v>
      </c>
      <c r="D33" s="49">
        <v>0.07375044</v>
      </c>
      <c r="E33" s="49">
        <v>0.09671423</v>
      </c>
      <c r="F33" s="49">
        <v>0.1004141</v>
      </c>
      <c r="G33" s="49">
        <v>0.09020873</v>
      </c>
    </row>
    <row r="34" spans="1:7" ht="12.75">
      <c r="A34" t="s">
        <v>42</v>
      </c>
      <c r="B34" s="49">
        <v>-0.03536335</v>
      </c>
      <c r="C34" s="49">
        <v>-0.01048205</v>
      </c>
      <c r="D34" s="49">
        <v>-0.001281581</v>
      </c>
      <c r="E34" s="49">
        <v>0.0003766899</v>
      </c>
      <c r="F34" s="49">
        <v>-0.01863919</v>
      </c>
      <c r="G34" s="49">
        <v>-0.0103402</v>
      </c>
    </row>
    <row r="35" spans="1:7" ht="12.75">
      <c r="A35" t="s">
        <v>43</v>
      </c>
      <c r="B35" s="49">
        <v>-0.003128449</v>
      </c>
      <c r="C35" s="49">
        <v>-0.004182599</v>
      </c>
      <c r="D35" s="49">
        <v>-0.0005528836</v>
      </c>
      <c r="E35" s="49">
        <v>0.002777444</v>
      </c>
      <c r="F35" s="49">
        <v>-0.0009872484</v>
      </c>
      <c r="G35" s="49">
        <v>-0.001055983</v>
      </c>
    </row>
    <row r="36" spans="1:6" ht="12.75">
      <c r="A36" t="s">
        <v>44</v>
      </c>
      <c r="B36" s="49">
        <v>24.48731</v>
      </c>
      <c r="C36" s="49">
        <v>24.49341</v>
      </c>
      <c r="D36" s="49">
        <v>24.50562</v>
      </c>
      <c r="E36" s="49">
        <v>24.50867</v>
      </c>
      <c r="F36" s="49">
        <v>24.52087</v>
      </c>
    </row>
    <row r="37" spans="1:6" ht="12.75">
      <c r="A37" t="s">
        <v>45</v>
      </c>
      <c r="B37" s="49">
        <v>-0.3473918</v>
      </c>
      <c r="C37" s="49">
        <v>-0.3336589</v>
      </c>
      <c r="D37" s="49">
        <v>-0.3255208</v>
      </c>
      <c r="E37" s="49">
        <v>-0.3229777</v>
      </c>
      <c r="F37" s="49">
        <v>-0.3189087</v>
      </c>
    </row>
    <row r="38" spans="1:7" ht="12.75">
      <c r="A38" t="s">
        <v>55</v>
      </c>
      <c r="B38" s="49">
        <v>-0.0001436903</v>
      </c>
      <c r="C38" s="49">
        <v>0</v>
      </c>
      <c r="D38" s="49">
        <v>3.459346E-05</v>
      </c>
      <c r="E38" s="49">
        <v>7.789331E-05</v>
      </c>
      <c r="F38" s="49">
        <v>-3.639649E-05</v>
      </c>
      <c r="G38" s="49">
        <v>0.0002816482</v>
      </c>
    </row>
    <row r="39" spans="1:7" ht="12.75">
      <c r="A39" t="s">
        <v>56</v>
      </c>
      <c r="B39" s="49">
        <v>0.0001605519</v>
      </c>
      <c r="C39" s="49">
        <v>-9.258756E-05</v>
      </c>
      <c r="D39" s="49">
        <v>-0.0002032344</v>
      </c>
      <c r="E39" s="49">
        <v>4.433384E-05</v>
      </c>
      <c r="F39" s="49">
        <v>0.0002835274</v>
      </c>
      <c r="G39" s="49">
        <v>0.0009249783</v>
      </c>
    </row>
    <row r="40" spans="2:5" ht="12.75">
      <c r="B40" t="s">
        <v>46</v>
      </c>
      <c r="C40" t="s">
        <v>47</v>
      </c>
      <c r="D40" t="s">
        <v>48</v>
      </c>
      <c r="E40">
        <v>3.116777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12.506</v>
      </c>
      <c r="E44">
        <v>12.506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-0.00014369030764687778</v>
      </c>
      <c r="C50">
        <f>-0.017/(C7*C7+C22*C22)*(C21*C22+C6*C7)</f>
        <v>-7.703962542476119E-06</v>
      </c>
      <c r="D50">
        <f>-0.017/(D7*D7+D22*D22)*(D21*D22+D6*D7)</f>
        <v>3.4593448477736826E-05</v>
      </c>
      <c r="E50">
        <f>-0.017/(E7*E7+E22*E22)*(E21*E22+E6*E7)</f>
        <v>7.789331589070908E-05</v>
      </c>
      <c r="F50">
        <f>-0.017/(F7*F7+F22*F22)*(F21*F22+F6*F7)</f>
        <v>-3.6396496284920374E-05</v>
      </c>
      <c r="G50">
        <f>(B50*B$4+C50*C$4+D50*D$4+E50*E$4+F50*F$4)/SUM(B$4:F$4)</f>
        <v>-4.637395551756612E-07</v>
      </c>
    </row>
    <row r="51" spans="1:7" ht="12.75">
      <c r="A51" t="s">
        <v>59</v>
      </c>
      <c r="B51">
        <f>-0.017/(B7*B7+B22*B22)*(B21*B7-B6*B22)</f>
        <v>0.00016055192098758558</v>
      </c>
      <c r="C51">
        <f>-0.017/(C7*C7+C22*C22)*(C21*C7-C6*C22)</f>
        <v>-9.258755931491201E-05</v>
      </c>
      <c r="D51">
        <f>-0.017/(D7*D7+D22*D22)*(D21*D7-D6*D22)</f>
        <v>-0.00020323440906584253</v>
      </c>
      <c r="E51">
        <f>-0.017/(E7*E7+E22*E22)*(E21*E7-E6*E22)</f>
        <v>4.4333834455251165E-05</v>
      </c>
      <c r="F51">
        <f>-0.017/(F7*F7+F22*F22)*(F21*F7-F6*F22)</f>
        <v>0.00028352739063533804</v>
      </c>
      <c r="G51">
        <f>(B51*B$4+C51*C$4+D51*D$4+E51*E$4+F51*F$4)/SUM(B$4:F$4)</f>
        <v>5.639172691180156E-07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9999.929398118611</v>
      </c>
      <c r="C62">
        <f>C7+(2/0.017)*(C8*C50-C23*C51)</f>
        <v>10000.006497959868</v>
      </c>
      <c r="D62">
        <f>D7+(2/0.017)*(D8*D50-D23*D51)</f>
        <v>9999.992862138604</v>
      </c>
      <c r="E62">
        <f>E7+(2/0.017)*(E8*E50-E23*E51)</f>
        <v>10000.027813511066</v>
      </c>
      <c r="F62">
        <f>F7+(2/0.017)*(F8*F50-F23*F51)</f>
        <v>9999.764326126204</v>
      </c>
    </row>
    <row r="63" spans="1:6" ht="12.75">
      <c r="A63" t="s">
        <v>67</v>
      </c>
      <c r="B63">
        <f>B8+(3/0.017)*(B9*B50-B24*B51)</f>
        <v>2.301019764923522</v>
      </c>
      <c r="C63">
        <f>C8+(3/0.017)*(C9*C50-C24*C51)</f>
        <v>2.323306516481402</v>
      </c>
      <c r="D63">
        <f>D8+(3/0.017)*(D9*D50-D24*D51)</f>
        <v>0.3559856538518786</v>
      </c>
      <c r="E63">
        <f>E8+(3/0.017)*(E9*E50-E24*E51)</f>
        <v>2.509858771988928</v>
      </c>
      <c r="F63">
        <f>F8+(3/0.017)*(F9*F50-F24*F51)</f>
        <v>-3.370627132946705</v>
      </c>
    </row>
    <row r="64" spans="1:6" ht="12.75">
      <c r="A64" t="s">
        <v>68</v>
      </c>
      <c r="B64">
        <f>B9+(4/0.017)*(B10*B50-B25*B51)</f>
        <v>-0.42472670837824095</v>
      </c>
      <c r="C64">
        <f>C9+(4/0.017)*(C10*C50-C25*C51)</f>
        <v>0.890970445881374</v>
      </c>
      <c r="D64">
        <f>D9+(4/0.017)*(D10*D50-D25*D51)</f>
        <v>0.04685646663171227</v>
      </c>
      <c r="E64">
        <f>E9+(4/0.017)*(E10*E50-E25*E51)</f>
        <v>0.5412386935231701</v>
      </c>
      <c r="F64">
        <f>F9+(4/0.017)*(F10*F50-F25*F51)</f>
        <v>-1.6505346085117023</v>
      </c>
    </row>
    <row r="65" spans="1:6" ht="12.75">
      <c r="A65" t="s">
        <v>69</v>
      </c>
      <c r="B65">
        <f>B10+(5/0.017)*(B11*B50-B26*B51)</f>
        <v>-0.5535039115948286</v>
      </c>
      <c r="C65">
        <f>C10+(5/0.017)*(C11*C50-C26*C51)</f>
        <v>-0.508100043866201</v>
      </c>
      <c r="D65">
        <f>D10+(5/0.017)*(D11*D50-D26*D51)</f>
        <v>0.12107775724170915</v>
      </c>
      <c r="E65">
        <f>E10+(5/0.017)*(E11*E50-E26*E51)</f>
        <v>-0.38959087355839495</v>
      </c>
      <c r="F65">
        <f>F10+(5/0.017)*(F11*F50-F26*F51)</f>
        <v>-0.3843014135376285</v>
      </c>
    </row>
    <row r="66" spans="1:6" ht="12.75">
      <c r="A66" t="s">
        <v>70</v>
      </c>
      <c r="B66">
        <f>B11+(6/0.017)*(B12*B50-B27*B51)</f>
        <v>2.5163216981329417</v>
      </c>
      <c r="C66">
        <f>C11+(6/0.017)*(C12*C50-C27*C51)</f>
        <v>0.8393136751136139</v>
      </c>
      <c r="D66">
        <f>D11+(6/0.017)*(D12*D50-D27*D51)</f>
        <v>1.4490026117251416</v>
      </c>
      <c r="E66">
        <f>E11+(6/0.017)*(E12*E50-E27*E51)</f>
        <v>0.8733483266318961</v>
      </c>
      <c r="F66">
        <f>F11+(6/0.017)*(F12*F50-F27*F51)</f>
        <v>13.669074534921238</v>
      </c>
    </row>
    <row r="67" spans="1:6" ht="12.75">
      <c r="A67" t="s">
        <v>71</v>
      </c>
      <c r="B67">
        <f>B12+(7/0.017)*(B13*B50-B28*B51)</f>
        <v>0.18830619992928274</v>
      </c>
      <c r="C67">
        <f>C12+(7/0.017)*(C13*C50-C28*C51)</f>
        <v>0.011506339540484738</v>
      </c>
      <c r="D67">
        <f>D12+(7/0.017)*(D13*D50-D28*D51)</f>
        <v>0.04102559884396991</v>
      </c>
      <c r="E67">
        <f>E12+(7/0.017)*(E13*E50-E28*E51)</f>
        <v>0.2435651499084955</v>
      </c>
      <c r="F67">
        <f>F12+(7/0.017)*(F13*F50-F28*F51)</f>
        <v>-0.09643143207774008</v>
      </c>
    </row>
    <row r="68" spans="1:6" ht="12.75">
      <c r="A68" t="s">
        <v>72</v>
      </c>
      <c r="B68">
        <f>B13+(8/0.017)*(B14*B50-B29*B51)</f>
        <v>0.07462830819340893</v>
      </c>
      <c r="C68">
        <f>C13+(8/0.017)*(C14*C50-C29*C51)</f>
        <v>0.1666172101194691</v>
      </c>
      <c r="D68">
        <f>D13+(8/0.017)*(D14*D50-D29*D51)</f>
        <v>0.009728516808158309</v>
      </c>
      <c r="E68">
        <f>E13+(8/0.017)*(E14*E50-E29*E51)</f>
        <v>0.15324515257729945</v>
      </c>
      <c r="F68">
        <f>F13+(8/0.017)*(F14*F50-F29*F51)</f>
        <v>-0.10276446476602513</v>
      </c>
    </row>
    <row r="69" spans="1:6" ht="12.75">
      <c r="A69" t="s">
        <v>73</v>
      </c>
      <c r="B69">
        <f>B14+(9/0.017)*(B15*B50-B30*B51)</f>
        <v>-0.11771212027196895</v>
      </c>
      <c r="C69">
        <f>C14+(9/0.017)*(C15*C50-C30*C51)</f>
        <v>0.13215214634120562</v>
      </c>
      <c r="D69">
        <f>D14+(9/0.017)*(D15*D50-D30*D51)</f>
        <v>0.05952507576236771</v>
      </c>
      <c r="E69">
        <f>E14+(9/0.017)*(E15*E50-E30*E51)</f>
        <v>-0.0020612374332621116</v>
      </c>
      <c r="F69">
        <f>F14+(9/0.017)*(F15*F50-F30*F51)</f>
        <v>-0.019444817266220275</v>
      </c>
    </row>
    <row r="70" spans="1:6" ht="12.75">
      <c r="A70" t="s">
        <v>74</v>
      </c>
      <c r="B70">
        <f>B15+(10/0.017)*(B16*B50-B31*B51)</f>
        <v>-0.350232711066238</v>
      </c>
      <c r="C70">
        <f>C15+(10/0.017)*(C16*C50-C31*C51)</f>
        <v>-0.1902803037883158</v>
      </c>
      <c r="D70">
        <f>D15+(10/0.017)*(D16*D50-D31*D51)</f>
        <v>-0.1253846819685296</v>
      </c>
      <c r="E70">
        <f>E15+(10/0.017)*(E16*E50-E31*E51)</f>
        <v>-0.18269105684173645</v>
      </c>
      <c r="F70">
        <f>F15+(10/0.017)*(F16*F50-F31*F51)</f>
        <v>-0.3447326694566335</v>
      </c>
    </row>
    <row r="71" spans="1:6" ht="12.75">
      <c r="A71" t="s">
        <v>75</v>
      </c>
      <c r="B71">
        <f>B16+(11/0.017)*(B17*B50-B32*B51)</f>
        <v>0.02895854891441696</v>
      </c>
      <c r="C71">
        <f>C16+(11/0.017)*(C17*C50-C32*C51)</f>
        <v>-0.0405266769328095</v>
      </c>
      <c r="D71">
        <f>D16+(11/0.017)*(D17*D50-D32*D51)</f>
        <v>-0.020553813288154112</v>
      </c>
      <c r="E71">
        <f>E16+(11/0.017)*(E17*E50-E32*E51)</f>
        <v>0.0024514576892170972</v>
      </c>
      <c r="F71">
        <f>F16+(11/0.017)*(F17*F50-F32*F51)</f>
        <v>-0.008148769742524537</v>
      </c>
    </row>
    <row r="72" spans="1:6" ht="12.75">
      <c r="A72" t="s">
        <v>76</v>
      </c>
      <c r="B72">
        <f>B17+(12/0.017)*(B18*B50-B33*B51)</f>
        <v>-0.05254298274327415</v>
      </c>
      <c r="C72">
        <f>C17+(12/0.017)*(C18*C50-C33*C51)</f>
        <v>-0.023701489844293582</v>
      </c>
      <c r="D72">
        <f>D17+(12/0.017)*(D18*D50-D33*D51)</f>
        <v>-0.015279711509835425</v>
      </c>
      <c r="E72">
        <f>E17+(12/0.017)*(E18*E50-E33*E51)</f>
        <v>-0.03511049646363794</v>
      </c>
      <c r="F72">
        <f>F17+(12/0.017)*(F18*F50-F33*F51)</f>
        <v>-0.04950738332133675</v>
      </c>
    </row>
    <row r="73" spans="1:6" ht="12.75">
      <c r="A73" t="s">
        <v>77</v>
      </c>
      <c r="B73">
        <f>B18+(13/0.017)*(B19*B50-B34*B51)</f>
        <v>0.009540575806771708</v>
      </c>
      <c r="C73">
        <f>C18+(13/0.017)*(C19*C50-C34*C51)</f>
        <v>0.03003518708720204</v>
      </c>
      <c r="D73">
        <f>D18+(13/0.017)*(D19*D50-D34*D51)</f>
        <v>0.022282786306075768</v>
      </c>
      <c r="E73">
        <f>E18+(13/0.017)*(E19*E50-E34*E51)</f>
        <v>0.018913269892403807</v>
      </c>
      <c r="F73">
        <f>F18+(13/0.017)*(F19*F50-F34*F51)</f>
        <v>-0.0016398840624443148</v>
      </c>
    </row>
    <row r="74" spans="1:6" ht="12.75">
      <c r="A74" t="s">
        <v>78</v>
      </c>
      <c r="B74">
        <f>B19+(14/0.017)*(B20*B50-B35*B51)</f>
        <v>-0.20260652318490313</v>
      </c>
      <c r="C74">
        <f>C19+(14/0.017)*(C20*C50-C35*C51)</f>
        <v>-0.1774923998420114</v>
      </c>
      <c r="D74">
        <f>D19+(14/0.017)*(D20*D50-D35*D51)</f>
        <v>-0.1963099672517778</v>
      </c>
      <c r="E74">
        <f>E19+(14/0.017)*(E20*E50-E35*E51)</f>
        <v>-0.17582479087760217</v>
      </c>
      <c r="F74">
        <f>F19+(14/0.017)*(F20*F50-F35*F51)</f>
        <v>-0.15227033280331617</v>
      </c>
    </row>
    <row r="75" spans="1:6" ht="12.75">
      <c r="A75" t="s">
        <v>79</v>
      </c>
      <c r="B75" s="49">
        <f>B20</f>
        <v>0.001262235</v>
      </c>
      <c r="C75" s="49">
        <f>C20</f>
        <v>-0.003044774</v>
      </c>
      <c r="D75" s="49">
        <f>D20</f>
        <v>-0.001900099</v>
      </c>
      <c r="E75" s="49">
        <f>E20</f>
        <v>0.003612213</v>
      </c>
      <c r="F75" s="49">
        <f>F20</f>
        <v>0.003938419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198.24349945614318</v>
      </c>
      <c r="C82">
        <f>C22+(2/0.017)*(C8*C51+C23*C50)</f>
        <v>100.61897786312989</v>
      </c>
      <c r="D82">
        <f>D22+(2/0.017)*(D8*D51+D23*D50)</f>
        <v>-19.100886648149835</v>
      </c>
      <c r="E82">
        <f>E22+(2/0.017)*(E8*E51+E23*E50)</f>
        <v>-101.02112223055765</v>
      </c>
      <c r="F82">
        <f>F22+(2/0.017)*(F8*F51+F23*F50)</f>
        <v>-180.05096503693645</v>
      </c>
    </row>
    <row r="83" spans="1:6" ht="12.75">
      <c r="A83" t="s">
        <v>82</v>
      </c>
      <c r="B83">
        <f>B23+(3/0.017)*(B9*B51+B24*B50)</f>
        <v>1.571608242185539</v>
      </c>
      <c r="C83">
        <f>C23+(3/0.017)*(C9*C51+C24*C50)</f>
        <v>0.7782781424388682</v>
      </c>
      <c r="D83">
        <f>D23+(3/0.017)*(D9*D51+D24*D50)</f>
        <v>-0.364856005644501</v>
      </c>
      <c r="E83">
        <f>E23+(3/0.017)*(E9*E51+E24*E50)</f>
        <v>-0.8981557189631038</v>
      </c>
      <c r="F83">
        <f>F23+(3/0.017)*(F9*F51+F24*F50)</f>
        <v>7.382187345365731</v>
      </c>
    </row>
    <row r="84" spans="1:6" ht="12.75">
      <c r="A84" t="s">
        <v>83</v>
      </c>
      <c r="B84">
        <f>B24+(4/0.017)*(B10*B51+B25*B50)</f>
        <v>2.0403177872648226</v>
      </c>
      <c r="C84">
        <f>C24+(4/0.017)*(C10*C51+C25*C50)</f>
        <v>-1.0268137334026695</v>
      </c>
      <c r="D84">
        <f>D24+(4/0.017)*(D10*D51+D25*D50)</f>
        <v>-0.37569298219314945</v>
      </c>
      <c r="E84">
        <f>E24+(4/0.017)*(E10*E51+E25*E50)</f>
        <v>1.213443033040777</v>
      </c>
      <c r="F84">
        <f>F24+(4/0.017)*(F10*F51+F25*F50)</f>
        <v>2.334493255529226</v>
      </c>
    </row>
    <row r="85" spans="1:6" ht="12.75">
      <c r="A85" t="s">
        <v>84</v>
      </c>
      <c r="B85">
        <f>B25+(5/0.017)*(B11*B51+B26*B50)</f>
        <v>0.18606852656595557</v>
      </c>
      <c r="C85">
        <f>C25+(5/0.017)*(C11*C51+C26*C50)</f>
        <v>0.07608236446668286</v>
      </c>
      <c r="D85">
        <f>D25+(5/0.017)*(D11*D51+D26*D50)</f>
        <v>0.16272860050676807</v>
      </c>
      <c r="E85">
        <f>E25+(5/0.017)*(E11*E51+E26*E50)</f>
        <v>-0.24835611075176456</v>
      </c>
      <c r="F85">
        <f>F25+(5/0.017)*(F11*F51+F26*F50)</f>
        <v>-0.2958676110761804</v>
      </c>
    </row>
    <row r="86" spans="1:6" ht="12.75">
      <c r="A86" t="s">
        <v>85</v>
      </c>
      <c r="B86">
        <f>B26+(6/0.017)*(B12*B51+B27*B50)</f>
        <v>1.3122180209952983</v>
      </c>
      <c r="C86">
        <f>C26+(6/0.017)*(C12*C51+C27*C50)</f>
        <v>0.7386966972411625</v>
      </c>
      <c r="D86">
        <f>D26+(6/0.017)*(D12*D51+D27*D50)</f>
        <v>-0.08823299143167546</v>
      </c>
      <c r="E86">
        <f>E26+(6/0.017)*(E12*E51+E27*E50)</f>
        <v>0.3202395908509678</v>
      </c>
      <c r="F86">
        <f>F26+(6/0.017)*(F12*F51+F27*F50)</f>
        <v>1.4446903019402009</v>
      </c>
    </row>
    <row r="87" spans="1:6" ht="12.75">
      <c r="A87" t="s">
        <v>86</v>
      </c>
      <c r="B87">
        <f>B27+(7/0.017)*(B13*B51+B28*B50)</f>
        <v>-0.034904037099630955</v>
      </c>
      <c r="C87">
        <f>C27+(7/0.017)*(C13*C51+C28*C50)</f>
        <v>0.08544396570821235</v>
      </c>
      <c r="D87">
        <f>D27+(7/0.017)*(D13*D51+D28*D50)</f>
        <v>0.08075806732039559</v>
      </c>
      <c r="E87">
        <f>E27+(7/0.017)*(E13*E51+E28*E50)</f>
        <v>-0.01730813320604665</v>
      </c>
      <c r="F87">
        <f>F27+(7/0.017)*(F13*F51+F28*F50)</f>
        <v>0.4944602149203253</v>
      </c>
    </row>
    <row r="88" spans="1:6" ht="12.75">
      <c r="A88" t="s">
        <v>87</v>
      </c>
      <c r="B88">
        <f>B28+(8/0.017)*(B14*B51+B29*B50)</f>
        <v>0.09406499649558421</v>
      </c>
      <c r="C88">
        <f>C28+(8/0.017)*(C14*C51+C29*C50)</f>
        <v>-0.08575304631901615</v>
      </c>
      <c r="D88">
        <f>D28+(8/0.017)*(D14*D51+D29*D50)</f>
        <v>-0.03248438461965766</v>
      </c>
      <c r="E88">
        <f>E28+(8/0.017)*(E14*E51+E29*E50)</f>
        <v>0.08634810246610616</v>
      </c>
      <c r="F88">
        <f>F28+(8/0.017)*(F14*F51+F29*F50)</f>
        <v>0.2670257034313344</v>
      </c>
    </row>
    <row r="89" spans="1:6" ht="12.75">
      <c r="A89" t="s">
        <v>88</v>
      </c>
      <c r="B89">
        <f>B29+(9/0.017)*(B15*B51+B30*B50)</f>
        <v>0.046898032905441076</v>
      </c>
      <c r="C89">
        <f>C29+(9/0.017)*(C15*C51+C30*C50)</f>
        <v>-0.034132486811239905</v>
      </c>
      <c r="D89">
        <f>D29+(9/0.017)*(D15*D51+D30*D50)</f>
        <v>0.08545358638603218</v>
      </c>
      <c r="E89">
        <f>E29+(9/0.017)*(E15*E51+E30*E50)</f>
        <v>0.08019055780503416</v>
      </c>
      <c r="F89">
        <f>F29+(9/0.017)*(F15*F51+F30*F50)</f>
        <v>-0.013198204153200582</v>
      </c>
    </row>
    <row r="90" spans="1:6" ht="12.75">
      <c r="A90" t="s">
        <v>89</v>
      </c>
      <c r="B90">
        <f>B30+(10/0.017)*(B16*B51+B31*B50)</f>
        <v>0.037295825745549495</v>
      </c>
      <c r="C90">
        <f>C30+(10/0.017)*(C16*C51+C31*C50)</f>
        <v>0.01579285415879646</v>
      </c>
      <c r="D90">
        <f>D30+(10/0.017)*(D16*D51+D31*D50)</f>
        <v>-0.013056324846480958</v>
      </c>
      <c r="E90">
        <f>E30+(10/0.017)*(E16*E51+E31*E50)</f>
        <v>-0.04492325036825955</v>
      </c>
      <c r="F90">
        <f>F30+(10/0.017)*(F16*F51+F31*F50)</f>
        <v>0.3053774087563757</v>
      </c>
    </row>
    <row r="91" spans="1:6" ht="12.75">
      <c r="A91" t="s">
        <v>90</v>
      </c>
      <c r="B91">
        <f>B31+(11/0.017)*(B17*B51+B32*B50)</f>
        <v>-0.023806796308880912</v>
      </c>
      <c r="C91">
        <f>C31+(11/0.017)*(C17*C51+C32*C50)</f>
        <v>-0.0561967869156839</v>
      </c>
      <c r="D91">
        <f>D31+(11/0.017)*(D17*D51+D32*D50)</f>
        <v>0.042522309288792054</v>
      </c>
      <c r="E91">
        <f>E31+(11/0.017)*(E17*E51+E32*E50)</f>
        <v>0.04870505573360896</v>
      </c>
      <c r="F91">
        <f>F31+(11/0.017)*(F17*F51+F32*F50)</f>
        <v>0.00455105032377219</v>
      </c>
    </row>
    <row r="92" spans="1:6" ht="12.75">
      <c r="A92" t="s">
        <v>91</v>
      </c>
      <c r="B92">
        <f>B32+(12/0.017)*(B18*B51+B33*B50)</f>
        <v>-0.0011419121990062318</v>
      </c>
      <c r="C92">
        <f>C32+(12/0.017)*(C18*C51+C33*C50)</f>
        <v>-0.01377631856165447</v>
      </c>
      <c r="D92">
        <f>D32+(12/0.017)*(D18*D51+D33*D50)</f>
        <v>0.017948821860594405</v>
      </c>
      <c r="E92">
        <f>E32+(12/0.017)*(E18*E51+E33*E50)</f>
        <v>0.01687704159643798</v>
      </c>
      <c r="F92">
        <f>F32+(12/0.017)*(F18*F51+F33*F50)</f>
        <v>0.02110613686636023</v>
      </c>
    </row>
    <row r="93" spans="1:6" ht="12.75">
      <c r="A93" t="s">
        <v>92</v>
      </c>
      <c r="B93">
        <f>B33+(13/0.017)*(B19*B51+B34*B50)</f>
        <v>0.10606369187366277</v>
      </c>
      <c r="C93">
        <f>C33+(13/0.017)*(C19*C51+C34*C50)</f>
        <v>0.08491245168292165</v>
      </c>
      <c r="D93">
        <f>D33+(13/0.017)*(D19*D51+D34*D50)</f>
        <v>0.10420316792029156</v>
      </c>
      <c r="E93">
        <f>E33+(13/0.017)*(E19*E51+E34*E50)</f>
        <v>0.09077137738561253</v>
      </c>
      <c r="F93">
        <f>F33+(13/0.017)*(F19*F51+F34*F50)</f>
        <v>0.06789399094838061</v>
      </c>
    </row>
    <row r="94" spans="1:6" ht="12.75">
      <c r="A94" t="s">
        <v>93</v>
      </c>
      <c r="B94">
        <f>B34+(14/0.017)*(B20*B51+B35*B50)</f>
        <v>-0.03482625889731914</v>
      </c>
      <c r="C94">
        <f>C34+(14/0.017)*(C20*C51+C35*C50)</f>
        <v>-0.010223354064063305</v>
      </c>
      <c r="D94">
        <f>D34+(14/0.017)*(D20*D51+D35*D50)</f>
        <v>-0.000979313302387566</v>
      </c>
      <c r="E94">
        <f>E34+(14/0.017)*(E20*E51+E35*E50)</f>
        <v>0.0006867384920163559</v>
      </c>
      <c r="F94">
        <f>F34+(14/0.017)*(F20*F51+F35*F50)</f>
        <v>-0.017690004786452856</v>
      </c>
    </row>
    <row r="95" spans="1:6" ht="12.75">
      <c r="A95" t="s">
        <v>94</v>
      </c>
      <c r="B95" s="49">
        <f>B35</f>
        <v>-0.003128449</v>
      </c>
      <c r="C95" s="49">
        <f>C35</f>
        <v>-0.004182599</v>
      </c>
      <c r="D95" s="49">
        <f>D35</f>
        <v>-0.0005528836</v>
      </c>
      <c r="E95" s="49">
        <f>E35</f>
        <v>0.002777444</v>
      </c>
      <c r="F95" s="49">
        <f>F35</f>
        <v>-0.0009872484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2.3010360106706718</v>
      </c>
      <c r="C103">
        <f>C63*10000/C62</f>
        <v>2.3233050068071326</v>
      </c>
      <c r="D103">
        <f>D63*10000/D62</f>
        <v>0.35598590794968554</v>
      </c>
      <c r="E103">
        <f>E63*10000/E62</f>
        <v>2.509851791209871</v>
      </c>
      <c r="F103">
        <f>F63*10000/F62</f>
        <v>-3.370706571694223</v>
      </c>
      <c r="G103">
        <f>AVERAGE(C103:E103)</f>
        <v>1.7297142353222297</v>
      </c>
      <c r="H103">
        <f>STDEV(C103:E103)</f>
        <v>1.193334430812283</v>
      </c>
      <c r="I103">
        <f>(B103*B4+C103*C4+D103*D4+E103*E4+F103*F4)/SUM(B4:F4)</f>
        <v>1.1326436321681175</v>
      </c>
      <c r="K103">
        <f>(LN(H103)+LN(H123))/2-LN(K114*K115^3)</f>
        <v>-3.867623748849132</v>
      </c>
    </row>
    <row r="104" spans="1:11" ht="12.75">
      <c r="A104" t="s">
        <v>68</v>
      </c>
      <c r="B104">
        <f>B64*10000/B62</f>
        <v>-0.42472970704988094</v>
      </c>
      <c r="C104">
        <f>C64*10000/C62</f>
        <v>0.8909698669327301</v>
      </c>
      <c r="D104">
        <f>D64*10000/D62</f>
        <v>0.04685650007723258</v>
      </c>
      <c r="E104">
        <f>E64*10000/E62</f>
        <v>0.541237188152518</v>
      </c>
      <c r="F104">
        <f>F64*10000/F62</f>
        <v>-1.650573508216969</v>
      </c>
      <c r="G104">
        <f>AVERAGE(C104:E104)</f>
        <v>0.4930211850541602</v>
      </c>
      <c r="H104">
        <f>STDEV(C104:E104)</f>
        <v>0.42411723761492715</v>
      </c>
      <c r="I104">
        <f>(B104*B4+C104*C4+D104*D4+E104*E4+F104*F4)/SUM(B4:F4)</f>
        <v>0.07429428499320027</v>
      </c>
      <c r="K104">
        <f>(LN(H104)+LN(H124))/2-LN(K114*K115^4)</f>
        <v>-3.6451908224120846</v>
      </c>
    </row>
    <row r="105" spans="1:11" ht="12.75">
      <c r="A105" t="s">
        <v>69</v>
      </c>
      <c r="B105">
        <f>B65*10000/B62</f>
        <v>-0.5535078194641704</v>
      </c>
      <c r="C105">
        <f>C65*10000/C62</f>
        <v>-0.5080997137050461</v>
      </c>
      <c r="D105">
        <f>D65*10000/D62</f>
        <v>0.12107784366539577</v>
      </c>
      <c r="E105">
        <f>E65*10000/E62</f>
        <v>-0.38958978997240146</v>
      </c>
      <c r="F105">
        <f>F65*10000/F62</f>
        <v>-0.38431047073136626</v>
      </c>
      <c r="G105">
        <f>AVERAGE(C105:E105)</f>
        <v>-0.2588705533373506</v>
      </c>
      <c r="H105">
        <f>STDEV(C105:E105)</f>
        <v>0.33433776154436506</v>
      </c>
      <c r="I105">
        <f>(B105*B4+C105*C4+D105*D4+E105*E4+F105*F4)/SUM(B4:F4)</f>
        <v>-0.3183125720735976</v>
      </c>
      <c r="K105">
        <f>(LN(H105)+LN(H125))/2-LN(K114*K115^5)</f>
        <v>-4.0083434705902885</v>
      </c>
    </row>
    <row r="106" spans="1:11" ht="12.75">
      <c r="A106" t="s">
        <v>70</v>
      </c>
      <c r="B106">
        <f>B66*10000/B62</f>
        <v>2.5163394639629786</v>
      </c>
      <c r="C106">
        <f>C66*10000/C62</f>
        <v>0.8393131297313104</v>
      </c>
      <c r="D106">
        <f>D66*10000/D62</f>
        <v>1.4490036460038602</v>
      </c>
      <c r="E106">
        <f>E66*10000/E62</f>
        <v>0.8733458975503176</v>
      </c>
      <c r="F106">
        <f>F66*10000/F62</f>
        <v>13.669396686888204</v>
      </c>
      <c r="G106">
        <f>AVERAGE(C106:E106)</f>
        <v>1.0538875577618294</v>
      </c>
      <c r="H106">
        <f>STDEV(C106:E106)</f>
        <v>0.34260341462413746</v>
      </c>
      <c r="I106">
        <f>(B106*B4+C106*C4+D106*D4+E106*E4+F106*F4)/SUM(B4:F4)</f>
        <v>2.9475804208912812</v>
      </c>
      <c r="K106">
        <f>(LN(H106)+LN(H126))/2-LN(K114*K115^6)</f>
        <v>-3.0817822898453526</v>
      </c>
    </row>
    <row r="107" spans="1:11" ht="12.75">
      <c r="A107" t="s">
        <v>71</v>
      </c>
      <c r="B107">
        <f>B67*10000/B62</f>
        <v>0.1883075294158684</v>
      </c>
      <c r="C107">
        <f>C67*10000/C62</f>
        <v>0.011506332063716339</v>
      </c>
      <c r="D107">
        <f>D67*10000/D62</f>
        <v>0.04102562812749464</v>
      </c>
      <c r="E107">
        <f>E67*10000/E62</f>
        <v>0.24356447247018048</v>
      </c>
      <c r="F107">
        <f>F67*10000/F62</f>
        <v>-0.0964337047682168</v>
      </c>
      <c r="G107">
        <f>AVERAGE(C107:E107)</f>
        <v>0.09869881088713049</v>
      </c>
      <c r="H107">
        <f>STDEV(C107:E107)</f>
        <v>0.1263225717734021</v>
      </c>
      <c r="I107">
        <f>(B107*B4+C107*C4+D107*D4+E107*E4+F107*F4)/SUM(B4:F4)</f>
        <v>0.08567394409763575</v>
      </c>
      <c r="K107">
        <f>(LN(H107)+LN(H127))/2-LN(K114*K115^7)</f>
        <v>-3.9712536058046006</v>
      </c>
    </row>
    <row r="108" spans="1:9" ht="12.75">
      <c r="A108" t="s">
        <v>72</v>
      </c>
      <c r="B108">
        <f>B68*10000/B62</f>
        <v>0.07462883508702522</v>
      </c>
      <c r="C108">
        <f>C68*10000/C62</f>
        <v>0.16661710185234496</v>
      </c>
      <c r="D108">
        <f>D68*10000/D62</f>
        <v>0.009728523752243722</v>
      </c>
      <c r="E108">
        <f>E68*10000/E62</f>
        <v>0.15324472634991024</v>
      </c>
      <c r="F108">
        <f>F68*10000/F62</f>
        <v>-0.1027668867130541</v>
      </c>
      <c r="G108">
        <f>AVERAGE(C108:E108)</f>
        <v>0.10986345065149965</v>
      </c>
      <c r="H108">
        <f>STDEV(C108:E108)</f>
        <v>0.08697676583711321</v>
      </c>
      <c r="I108">
        <f>(B108*B4+C108*C4+D108*D4+E108*E4+F108*F4)/SUM(B4:F4)</f>
        <v>0.07641794792660674</v>
      </c>
    </row>
    <row r="109" spans="1:9" ht="12.75">
      <c r="A109" t="s">
        <v>73</v>
      </c>
      <c r="B109">
        <f>B69*10000/B62</f>
        <v>-0.11771295134755186</v>
      </c>
      <c r="C109">
        <f>C69*10000/C62</f>
        <v>0.13215206046932707</v>
      </c>
      <c r="D109">
        <f>D69*10000/D62</f>
        <v>0.059525118250572065</v>
      </c>
      <c r="E109">
        <f>E69*10000/E62</f>
        <v>-0.002061231700253041</v>
      </c>
      <c r="F109">
        <f>F69*10000/F62</f>
        <v>-0.019445275540561642</v>
      </c>
      <c r="G109">
        <f>AVERAGE(C109:E109)</f>
        <v>0.06320531567321537</v>
      </c>
      <c r="H109">
        <f>STDEV(C109:E109)</f>
        <v>0.06718228813125891</v>
      </c>
      <c r="I109">
        <f>(B109*B4+C109*C4+D109*D4+E109*E4+F109*F4)/SUM(B4:F4)</f>
        <v>0.025970894140901285</v>
      </c>
    </row>
    <row r="110" spans="1:11" ht="12.75">
      <c r="A110" t="s">
        <v>74</v>
      </c>
      <c r="B110">
        <f>B70*10000/B62</f>
        <v>-0.3502351837925284</v>
      </c>
      <c r="C110">
        <f>C70*10000/C62</f>
        <v>-0.19028018014501838</v>
      </c>
      <c r="D110">
        <f>D70*10000/D62</f>
        <v>-0.12538477146644159</v>
      </c>
      <c r="E110">
        <f>E70*10000/E62</f>
        <v>-0.18269054871517662</v>
      </c>
      <c r="F110">
        <f>F70*10000/F62</f>
        <v>-0.3447407940964735</v>
      </c>
      <c r="G110">
        <f>AVERAGE(C110:E110)</f>
        <v>-0.16611850010887885</v>
      </c>
      <c r="H110">
        <f>STDEV(C110:E110)</f>
        <v>0.03547996777263196</v>
      </c>
      <c r="I110">
        <f>(B110*B4+C110*C4+D110*D4+E110*E4+F110*F4)/SUM(B4:F4)</f>
        <v>-0.21661341785450616</v>
      </c>
      <c r="K110">
        <f>EXP(AVERAGE(K103:K107))</f>
        <v>0.024359367833076857</v>
      </c>
    </row>
    <row r="111" spans="1:9" ht="12.75">
      <c r="A111" t="s">
        <v>75</v>
      </c>
      <c r="B111">
        <f>B71*10000/B62</f>
        <v>0.02895875336866401</v>
      </c>
      <c r="C111">
        <f>C71*10000/C62</f>
        <v>-0.04052665059875458</v>
      </c>
      <c r="D111">
        <f>D71*10000/D62</f>
        <v>-0.020553827959191626</v>
      </c>
      <c r="E111">
        <f>E71*10000/E62</f>
        <v>0.0024514508708715047</v>
      </c>
      <c r="F111">
        <f>F71*10000/F62</f>
        <v>-0.008148961792263838</v>
      </c>
      <c r="G111">
        <f>AVERAGE(C111:E111)</f>
        <v>-0.0195430092290249</v>
      </c>
      <c r="H111">
        <f>STDEV(C111:E111)</f>
        <v>0.02150687372358686</v>
      </c>
      <c r="I111">
        <f>(B111*B4+C111*C4+D111*D4+E111*E4+F111*F4)/SUM(B4:F4)</f>
        <v>-0.010995731168127895</v>
      </c>
    </row>
    <row r="112" spans="1:9" ht="12.75">
      <c r="A112" t="s">
        <v>76</v>
      </c>
      <c r="B112">
        <f>B72*10000/B62</f>
        <v>-0.05254335370923678</v>
      </c>
      <c r="C112">
        <f>C72*10000/C62</f>
        <v>-0.023701474443170608</v>
      </c>
      <c r="D112">
        <f>D72*10000/D62</f>
        <v>-0.015279722416289502</v>
      </c>
      <c r="E112">
        <f>E72*10000/E62</f>
        <v>-0.03511039880929136</v>
      </c>
      <c r="F112">
        <f>F72*10000/F62</f>
        <v>-0.04950855010851576</v>
      </c>
      <c r="G112">
        <f>AVERAGE(C112:E112)</f>
        <v>-0.02469719855625049</v>
      </c>
      <c r="H112">
        <f>STDEV(C112:E112)</f>
        <v>0.009952765014457887</v>
      </c>
      <c r="I112">
        <f>(B112*B4+C112*C4+D112*D4+E112*E4+F112*F4)/SUM(B4:F4)</f>
        <v>-0.03204055813424274</v>
      </c>
    </row>
    <row r="113" spans="1:9" ht="12.75">
      <c r="A113" t="s">
        <v>77</v>
      </c>
      <c r="B113">
        <f>B73*10000/B62</f>
        <v>0.009540643165507422</v>
      </c>
      <c r="C113">
        <f>C73*10000/C62</f>
        <v>0.03003516757047069</v>
      </c>
      <c r="D113">
        <f>D73*10000/D62</f>
        <v>0.022282802211231134</v>
      </c>
      <c r="E113">
        <f>E73*10000/E62</f>
        <v>0.018913217288105973</v>
      </c>
      <c r="F113">
        <f>F73*10000/F62</f>
        <v>-0.001639922711138121</v>
      </c>
      <c r="G113">
        <f>AVERAGE(C113:E113)</f>
        <v>0.023743729023269267</v>
      </c>
      <c r="H113">
        <f>STDEV(C113:E113)</f>
        <v>0.005703084681419946</v>
      </c>
      <c r="I113">
        <f>(B113*B4+C113*C4+D113*D4+E113*E4+F113*F4)/SUM(B4:F4)</f>
        <v>0.01830174961630277</v>
      </c>
    </row>
    <row r="114" spans="1:11" ht="12.75">
      <c r="A114" t="s">
        <v>78</v>
      </c>
      <c r="B114">
        <f>B74*10000/B62</f>
        <v>-0.20260795363517423</v>
      </c>
      <c r="C114">
        <f>C74*10000/C62</f>
        <v>-0.17749228450823723</v>
      </c>
      <c r="D114">
        <f>D74*10000/D62</f>
        <v>-0.19631010737521148</v>
      </c>
      <c r="E114">
        <f>E74*10000/E62</f>
        <v>-0.17582430184848566</v>
      </c>
      <c r="F114">
        <f>F74*10000/F62</f>
        <v>-0.15227392150181204</v>
      </c>
      <c r="G114">
        <f>AVERAGE(C114:E114)</f>
        <v>-0.1832088979106448</v>
      </c>
      <c r="H114">
        <f>STDEV(C114:E114)</f>
        <v>0.011376590377355418</v>
      </c>
      <c r="I114">
        <f>(B114*B4+C114*C4+D114*D4+E114*E4+F114*F4)/SUM(B4:F4)</f>
        <v>-0.18189511680447182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0.0012622439116794937</v>
      </c>
      <c r="C115">
        <f>C75*10000/C62</f>
        <v>-0.0030447720215193595</v>
      </c>
      <c r="D115">
        <f>D75*10000/D62</f>
        <v>-0.001900100356265298</v>
      </c>
      <c r="E115">
        <f>E75*10000/E62</f>
        <v>0.003612202953195319</v>
      </c>
      <c r="F115">
        <f>F75*10000/F62</f>
        <v>0.003938511820433772</v>
      </c>
      <c r="G115">
        <f>AVERAGE(C115:E115)</f>
        <v>-0.0004442231415297795</v>
      </c>
      <c r="H115">
        <f>STDEV(C115:E115)</f>
        <v>0.003559285434154433</v>
      </c>
      <c r="I115">
        <f>(B115*B4+C115*C4+D115*D4+E115*E4+F115*F4)/SUM(B4:F4)</f>
        <v>0.0003874204079526203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198.24489910242843</v>
      </c>
      <c r="C122">
        <f>C82*10000/C62</f>
        <v>100.61891248136435</v>
      </c>
      <c r="D122">
        <f>D82*10000/D62</f>
        <v>-19.10090028210771</v>
      </c>
      <c r="E122">
        <f>E82*10000/E62</f>
        <v>-101.02084125612905</v>
      </c>
      <c r="F122">
        <f>F82*10000/F62</f>
        <v>-180.05520846778413</v>
      </c>
      <c r="G122">
        <f>AVERAGE(C122:E122)</f>
        <v>-6.500943018957467</v>
      </c>
      <c r="H122">
        <f>STDEV(C122:E122)</f>
        <v>101.40866217490573</v>
      </c>
      <c r="I122">
        <f>(B122*B4+C122*C4+D122*D4+E122*E4+F122*F4)/SUM(B4:F4)</f>
        <v>0.03212991101241079</v>
      </c>
    </row>
    <row r="123" spans="1:9" ht="12.75">
      <c r="A123" t="s">
        <v>82</v>
      </c>
      <c r="B123">
        <f>B83*10000/B62</f>
        <v>1.5716193381137489</v>
      </c>
      <c r="C123">
        <f>C83*10000/C62</f>
        <v>0.7782776367171832</v>
      </c>
      <c r="D123">
        <f>D83*10000/D62</f>
        <v>-0.3648562660738467</v>
      </c>
      <c r="E123">
        <f>E83*10000/E62</f>
        <v>-0.898153220883649</v>
      </c>
      <c r="F123">
        <f>F83*10000/F62</f>
        <v>7.382361328334931</v>
      </c>
      <c r="G123">
        <f>AVERAGE(C123:E123)</f>
        <v>-0.1615772834134375</v>
      </c>
      <c r="H123">
        <f>STDEV(C123:E123)</f>
        <v>0.8565026933248101</v>
      </c>
      <c r="I123">
        <f>(B123*B4+C123*C4+D123*D4+E123*E4+F123*F4)/SUM(B4:F4)</f>
        <v>1.0952856434235587</v>
      </c>
    </row>
    <row r="124" spans="1:9" ht="12.75">
      <c r="A124" t="s">
        <v>83</v>
      </c>
      <c r="B124">
        <f>B84*10000/B62</f>
        <v>2.040332192393967</v>
      </c>
      <c r="C124">
        <f>C84*10000/C62</f>
        <v>-1.0268130661836599</v>
      </c>
      <c r="D124">
        <f>D84*10000/D62</f>
        <v>-0.3756932503577843</v>
      </c>
      <c r="E124">
        <f>E84*10000/E62</f>
        <v>1.2134396580390414</v>
      </c>
      <c r="F124">
        <f>F84*10000/F62</f>
        <v>2.3345482747327733</v>
      </c>
      <c r="G124">
        <f>AVERAGE(C124:E124)</f>
        <v>-0.06302221950080093</v>
      </c>
      <c r="H124">
        <f>STDEV(C124:E124)</f>
        <v>1.1523911867285712</v>
      </c>
      <c r="I124">
        <f>(B124*B4+C124*C4+D124*D4+E124*E4+F124*F4)/SUM(B4:F4)</f>
        <v>0.5614136901235995</v>
      </c>
    </row>
    <row r="125" spans="1:9" ht="12.75">
      <c r="A125" t="s">
        <v>84</v>
      </c>
      <c r="B125">
        <f>B85*10000/B62</f>
        <v>0.18606984025403472</v>
      </c>
      <c r="C125">
        <f>C85*10000/C62</f>
        <v>0.07608231502869989</v>
      </c>
      <c r="D125">
        <f>D85*10000/D62</f>
        <v>0.16272871666027053</v>
      </c>
      <c r="E125">
        <f>E85*10000/E62</f>
        <v>-0.24835541998814237</v>
      </c>
      <c r="F125">
        <f>F85*10000/F62</f>
        <v>-0.2958745840671189</v>
      </c>
      <c r="G125">
        <f>AVERAGE(C125:E125)</f>
        <v>-0.0031814627663906505</v>
      </c>
      <c r="H125">
        <f>STDEV(C125:E125)</f>
        <v>0.21670164213442145</v>
      </c>
      <c r="I125">
        <f>(B125*B4+C125*C4+D125*D4+E125*E4+F125*F4)/SUM(B4:F4)</f>
        <v>-0.014787731067097876</v>
      </c>
    </row>
    <row r="126" spans="1:9" ht="12.75">
      <c r="A126" t="s">
        <v>85</v>
      </c>
      <c r="B126">
        <f>B86*10000/B62</f>
        <v>1.3122272855668153</v>
      </c>
      <c r="C126">
        <f>C86*10000/C62</f>
        <v>0.738696217239325</v>
      </c>
      <c r="D126">
        <f>D86*10000/D62</f>
        <v>-0.08823305441120674</v>
      </c>
      <c r="E126">
        <f>E86*10000/E62</f>
        <v>0.3202387001547048</v>
      </c>
      <c r="F126">
        <f>F86*10000/F62</f>
        <v>1.4447243503186216</v>
      </c>
      <c r="G126">
        <f>AVERAGE(C126:E126)</f>
        <v>0.323567287660941</v>
      </c>
      <c r="H126">
        <f>STDEV(C126:E126)</f>
        <v>0.4134746844719876</v>
      </c>
      <c r="I126">
        <f>(B126*B4+C126*C4+D126*D4+E126*E4+F126*F4)/SUM(B4:F4)</f>
        <v>0.6163211994479874</v>
      </c>
    </row>
    <row r="127" spans="1:9" ht="12.75">
      <c r="A127" t="s">
        <v>86</v>
      </c>
      <c r="B127">
        <f>B87*10000/B62</f>
        <v>-0.034904283530439534</v>
      </c>
      <c r="C127">
        <f>C87*10000/C62</f>
        <v>0.08544391018710241</v>
      </c>
      <c r="D127">
        <f>D87*10000/D62</f>
        <v>0.08075812496442585</v>
      </c>
      <c r="E127">
        <f>E87*10000/E62</f>
        <v>-0.017308085066185096</v>
      </c>
      <c r="F127">
        <f>F87*10000/F62</f>
        <v>0.4944718683303946</v>
      </c>
      <c r="G127">
        <f>AVERAGE(C127:E127)</f>
        <v>0.04963131669511439</v>
      </c>
      <c r="H127">
        <f>STDEV(C127:E127)</f>
        <v>0.058018546835548725</v>
      </c>
      <c r="I127">
        <f>(B127*B4+C127*C4+D127*D4+E127*E4+F127*F4)/SUM(B4:F4)</f>
        <v>0.09668208757496999</v>
      </c>
    </row>
    <row r="128" spans="1:9" ht="12.75">
      <c r="A128" t="s">
        <v>87</v>
      </c>
      <c r="B128">
        <f>B88*10000/B62</f>
        <v>0.09406566061684557</v>
      </c>
      <c r="C128">
        <f>C88*10000/C62</f>
        <v>-0.085752990597067</v>
      </c>
      <c r="D128">
        <f>D88*10000/D62</f>
        <v>-0.0324844078065777</v>
      </c>
      <c r="E128">
        <f>E88*10000/E62</f>
        <v>0.0863478623023838</v>
      </c>
      <c r="F128">
        <f>F88*10000/F62</f>
        <v>0.2670319966778429</v>
      </c>
      <c r="G128">
        <f>AVERAGE(C128:E128)</f>
        <v>-0.010629845367086966</v>
      </c>
      <c r="H128">
        <f>STDEV(C128:E128)</f>
        <v>0.0881072773200137</v>
      </c>
      <c r="I128">
        <f>(B128*B4+C128*C4+D128*D4+E128*E4+F128*F4)/SUM(B4:F4)</f>
        <v>0.041558327752297654</v>
      </c>
    </row>
    <row r="129" spans="1:9" ht="12.75">
      <c r="A129" t="s">
        <v>88</v>
      </c>
      <c r="B129">
        <f>B89*10000/B62</f>
        <v>0.04689836401671444</v>
      </c>
      <c r="C129">
        <f>C89*10000/C62</f>
        <v>-0.034132464632101366</v>
      </c>
      <c r="D129">
        <f>D89*10000/D62</f>
        <v>0.08545364738166125</v>
      </c>
      <c r="E129">
        <f>E89*10000/E62</f>
        <v>0.08019033476755781</v>
      </c>
      <c r="F129">
        <f>F89*10000/F62</f>
        <v>-0.013198515207721317</v>
      </c>
      <c r="G129">
        <f>AVERAGE(C129:E129)</f>
        <v>0.0438371725057059</v>
      </c>
      <c r="H129">
        <f>STDEV(C129:E129)</f>
        <v>0.06757494988136836</v>
      </c>
      <c r="I129">
        <f>(B129*B4+C129*C4+D129*D4+E129*E4+F129*F4)/SUM(B4:F4)</f>
        <v>0.03667455447824807</v>
      </c>
    </row>
    <row r="130" spans="1:9" ht="12.75">
      <c r="A130" t="s">
        <v>89</v>
      </c>
      <c r="B130">
        <f>B90*10000/B62</f>
        <v>0.037296089062955125</v>
      </c>
      <c r="C130">
        <f>C90*10000/C62</f>
        <v>0.015792843896669878</v>
      </c>
      <c r="D130">
        <f>D90*10000/D62</f>
        <v>-0.01305633416591132</v>
      </c>
      <c r="E130">
        <f>E90*10000/E62</f>
        <v>-0.04492312542127495</v>
      </c>
      <c r="F130">
        <f>F90*10000/F62</f>
        <v>0.3053846058736821</v>
      </c>
      <c r="G130">
        <f>AVERAGE(C130:E130)</f>
        <v>-0.01406220523017213</v>
      </c>
      <c r="H130">
        <f>STDEV(C130:E130)</f>
        <v>0.030370480157594512</v>
      </c>
      <c r="I130">
        <f>(B130*B4+C130*C4+D130*D4+E130*E4+F130*F4)/SUM(B4:F4)</f>
        <v>0.035965999108528074</v>
      </c>
    </row>
    <row r="131" spans="1:9" ht="12.75">
      <c r="A131" t="s">
        <v>90</v>
      </c>
      <c r="B131">
        <f>B91*10000/B62</f>
        <v>-0.023806964390528523</v>
      </c>
      <c r="C131">
        <f>C91*10000/C62</f>
        <v>-0.05619675039926102</v>
      </c>
      <c r="D131">
        <f>D91*10000/D62</f>
        <v>0.04252233964064871</v>
      </c>
      <c r="E131">
        <f>E91*10000/E62</f>
        <v>0.04870492026812508</v>
      </c>
      <c r="F131">
        <f>F91*10000/F62</f>
        <v>0.004551157582665966</v>
      </c>
      <c r="G131">
        <f>AVERAGE(C131:E131)</f>
        <v>0.011676836503170925</v>
      </c>
      <c r="H131">
        <f>STDEV(C131:E131)</f>
        <v>0.05886148082621858</v>
      </c>
      <c r="I131">
        <f>(B131*B4+C131*C4+D131*D4+E131*E4+F131*F4)/SUM(B4:F4)</f>
        <v>0.005583067063180122</v>
      </c>
    </row>
    <row r="132" spans="1:9" ht="12.75">
      <c r="A132" t="s">
        <v>91</v>
      </c>
      <c r="B132">
        <f>B92*10000/B62</f>
        <v>-0.0011419202611781152</v>
      </c>
      <c r="C132">
        <f>C92*10000/C62</f>
        <v>-0.013776309609863775</v>
      </c>
      <c r="D132">
        <f>D92*10000/D62</f>
        <v>0.017948834672223815</v>
      </c>
      <c r="E132">
        <f>E92*10000/E62</f>
        <v>0.01687699465559022</v>
      </c>
      <c r="F132">
        <f>F92*10000/F62</f>
        <v>0.02110663429458693</v>
      </c>
      <c r="G132">
        <f>AVERAGE(C132:E132)</f>
        <v>0.007016506572650087</v>
      </c>
      <c r="H132">
        <f>STDEV(C132:E132)</f>
        <v>0.01801508017898261</v>
      </c>
      <c r="I132">
        <f>(B132*B4+C132*C4+D132*D4+E132*E4+F132*F4)/SUM(B4:F4)</f>
        <v>0.007711974987969217</v>
      </c>
    </row>
    <row r="133" spans="1:9" ht="12.75">
      <c r="A133" t="s">
        <v>92</v>
      </c>
      <c r="B133">
        <f>B93*10000/B62</f>
        <v>0.10606444070856902</v>
      </c>
      <c r="C133">
        <f>C93*10000/C62</f>
        <v>0.08491239650718717</v>
      </c>
      <c r="D133">
        <f>D93*10000/D62</f>
        <v>0.10420324229912162</v>
      </c>
      <c r="E133">
        <f>E93*10000/E62</f>
        <v>0.09077112491924379</v>
      </c>
      <c r="F133">
        <f>F93*10000/F62</f>
        <v>0.06789559107007673</v>
      </c>
      <c r="G133">
        <f>AVERAGE(C133:E133)</f>
        <v>0.09329558790851751</v>
      </c>
      <c r="H133">
        <f>STDEV(C133:E133)</f>
        <v>0.00989008937675544</v>
      </c>
      <c r="I133">
        <f>(B133*B4+C133*C4+D133*D4+E133*E4+F133*F4)/SUM(B4:F4)</f>
        <v>0.09175906285781481</v>
      </c>
    </row>
    <row r="134" spans="1:9" ht="12.75">
      <c r="A134" t="s">
        <v>93</v>
      </c>
      <c r="B134">
        <f>B94*10000/B62</f>
        <v>-0.034826504778995106</v>
      </c>
      <c r="C134">
        <f>C94*10000/C62</f>
        <v>-0.010223347420973179</v>
      </c>
      <c r="D134">
        <f>D94*10000/D62</f>
        <v>-0.0009793140014083264</v>
      </c>
      <c r="E134">
        <f>E94*10000/E62</f>
        <v>0.0006867365819608037</v>
      </c>
      <c r="F134">
        <f>F94*10000/F62</f>
        <v>-0.01769042170347405</v>
      </c>
      <c r="G134">
        <f>AVERAGE(C134:E134)</f>
        <v>-0.003505308280140234</v>
      </c>
      <c r="H134">
        <f>STDEV(C134:E134)</f>
        <v>0.005877326650774887</v>
      </c>
      <c r="I134">
        <f>(B134*B4+C134*C4+D134*D4+E134*E4+F134*F4)/SUM(B4:F4)</f>
        <v>-0.009935179741296296</v>
      </c>
    </row>
    <row r="135" spans="1:9" ht="12.75">
      <c r="A135" t="s">
        <v>94</v>
      </c>
      <c r="B135">
        <f>B95*10000/B62</f>
        <v>-0.003128471087594466</v>
      </c>
      <c r="C135">
        <f>C95*10000/C62</f>
        <v>-0.004182596282165722</v>
      </c>
      <c r="D135">
        <f>D95*10000/D62</f>
        <v>-0.0005528839946409322</v>
      </c>
      <c r="E135">
        <f>E95*10000/E62</f>
        <v>0.002777436274974543</v>
      </c>
      <c r="F135">
        <f>F95*10000/F62</f>
        <v>-0.0009872716674138348</v>
      </c>
      <c r="G135">
        <f>AVERAGE(C135:E135)</f>
        <v>-0.000652681333944037</v>
      </c>
      <c r="H135">
        <f>STDEV(C135:E135)</f>
        <v>0.0034810893310588996</v>
      </c>
      <c r="I135">
        <f>(B135*B4+C135*C4+D135*D4+E135*E4+F135*F4)/SUM(B4:F4)</f>
        <v>-0.0010560521670027955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2004-07-08T14:22:51Z</cp:lastPrinted>
  <dcterms:created xsi:type="dcterms:W3CDTF">2004-07-08T14:22:51Z</dcterms:created>
  <dcterms:modified xsi:type="dcterms:W3CDTF">2004-07-08T15:15:59Z</dcterms:modified>
  <cp:category/>
  <cp:version/>
  <cp:contentType/>
  <cp:contentStatus/>
</cp:coreProperties>
</file>