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<sst xmlns="http://schemas.openxmlformats.org/spreadsheetml/2006/main" count="204" uniqueCount="98">
  <si>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Mon 12/07/2004       12:56:29</t>
  </si>
  <si>
    <t>LISSNER</t>
  </si>
  <si>
    <t>HCMQAP279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</si>
  <si>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</si>
  <si>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</si>
  <si>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</si>
  <si>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</si>
  <si>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</si>
  <si>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</si>
  <si>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</si>
  <si>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</si>
  <si>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</si>
  <si>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</si>
  <si>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</si>
  <si>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</si>
  <si>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</si>
  <si>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</si>
  <si>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</si>
  <si>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</si>
  <si>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</si>
  <si>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</si>
  <si>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</si>
  <si>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</si>
  <si>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</si>
  <si>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</si>
  <si>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</si>
  <si>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</si>
  <si>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</si>
  <si>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</si>
  <si>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</si>
  <si>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</si>
  <si>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</si>
  <si>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</si>
  <si>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</si>
  <si>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</si>
  <si>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</si>
  <si>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</si>
  <si>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</si>
  <si>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</si>
  <si>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</si>
  <si>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</si>
  <si>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</si>
  <si>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</si>
  <si>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</si>
  <si>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</si>
  <si>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</si>
  <si>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</si>
  <si>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-0.003756*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</si>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</sst>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1999779"/>
        <c:axId val="63780284"/>
      </c:lineChart>
      <c:catAx>
        <c:axId val="219997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3780284"/>
        <c:crosses val="autoZero"/>
        <c:auto val="1"/>
        <c:lblOffset val="100"/>
        <c:noMultiLvlLbl val="0"/>
      </c:catAx>
      <c:valAx>
        <c:axId val="63780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2199977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44</xdr:row>
      <xdr:rowOff>57150</xdr:rowOff>
    </xdr:from>
    <xdr:to>
      <xdr:col>6</xdr:col>
      <xdr:colOff>485775</xdr:colOff>
      <xdr:row>64</xdr:row>
      <xdr:rowOff>66675</xdr:rowOff>
    </xdr:to>
    <xdr:graphicFrame>
      <xdr:nvGraphicFramePr>
        <xdr:cNvPr id="1" name="Chart 1"/>
        <xdr:cNvGraphicFramePr/>
      </xdr:nvGraphicFramePr>
      <xdr:xfrm>
        <a:off x="171450" y="6848475"/>
        <a:ext cx="5381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-0.002258</v>
      </c>
      <c r="C4" s="13">
        <v>-0.003757</v>
      </c>
      <c r="D4" s="13">
        <v>-0.003755</v>
      </c>
      <c r="E4" s="13">
        <v>-0.003757</v>
      </c>
      <c r="F4" s="24">
        <v>-0.002087</v>
      </c>
      <c r="G4" s="34">
        <v>-0.011709</v>
      </c>
    </row>
    <row r="5" spans="1:7" ht="12.75" thickBot="1">
      <c r="A5" s="44" t="s">
        <v>13</v>
      </c>
      <c r="B5" s="45">
        <v>5.92201</v>
      </c>
      <c r="C5" s="46">
        <v>3.883138</v>
      </c>
      <c r="D5" s="46">
        <v>-0.515158</v>
      </c>
      <c r="E5" s="46">
        <v>-3.212845</v>
      </c>
      <c r="F5" s="47">
        <v>-6.65981</v>
      </c>
      <c r="G5" s="48">
        <v>8.595057</v>
      </c>
    </row>
    <row r="6" spans="1:7" ht="12.75" thickTop="1">
      <c r="A6" s="6" t="s">
        <v>14</v>
      </c>
      <c r="B6" s="39">
        <v>33.39301</v>
      </c>
      <c r="C6" s="40">
        <v>6.042473</v>
      </c>
      <c r="D6" s="40">
        <v>55.20144</v>
      </c>
      <c r="E6" s="40">
        <v>-15.0223</v>
      </c>
      <c r="F6" s="41">
        <v>-119.2931</v>
      </c>
      <c r="G6" s="42">
        <v>-0.0002963359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2.424287</v>
      </c>
      <c r="C8" s="14">
        <v>0.9726944</v>
      </c>
      <c r="D8" s="14">
        <v>1.295304</v>
      </c>
      <c r="E8" s="14">
        <v>2.393904</v>
      </c>
      <c r="F8" s="25">
        <v>-1.728514</v>
      </c>
      <c r="G8" s="35">
        <v>1.24118</v>
      </c>
    </row>
    <row r="9" spans="1:7" ht="12">
      <c r="A9" s="20" t="s">
        <v>17</v>
      </c>
      <c r="B9" s="29">
        <v>-1.13191</v>
      </c>
      <c r="C9" s="14">
        <v>-0.4214746</v>
      </c>
      <c r="D9" s="14">
        <v>-0.1555396</v>
      </c>
      <c r="E9" s="14">
        <v>-0.1363222</v>
      </c>
      <c r="F9" s="25">
        <v>-0.8090027</v>
      </c>
      <c r="G9" s="35">
        <v>-0.4434228</v>
      </c>
    </row>
    <row r="10" spans="1:7" ht="12">
      <c r="A10" s="20" t="s">
        <v>18</v>
      </c>
      <c r="B10" s="29">
        <v>-0.1030717</v>
      </c>
      <c r="C10" s="14">
        <v>-0.5891889</v>
      </c>
      <c r="D10" s="14">
        <v>0.02070833</v>
      </c>
      <c r="E10" s="14">
        <v>0.07031208</v>
      </c>
      <c r="F10" s="25">
        <v>-1.533152</v>
      </c>
      <c r="G10" s="35">
        <v>-0.3396859</v>
      </c>
    </row>
    <row r="11" spans="1:7" ht="12">
      <c r="A11" s="21" t="s">
        <v>19</v>
      </c>
      <c r="B11" s="31">
        <v>2.772296</v>
      </c>
      <c r="C11" s="16">
        <v>1.933251</v>
      </c>
      <c r="D11" s="16">
        <v>1.652304</v>
      </c>
      <c r="E11" s="16">
        <v>1.444436</v>
      </c>
      <c r="F11" s="27">
        <v>13.43361</v>
      </c>
      <c r="G11" s="37">
        <v>3.406491</v>
      </c>
    </row>
    <row r="12" spans="1:7" ht="12">
      <c r="A12" s="20" t="s">
        <v>20</v>
      </c>
      <c r="B12" s="29">
        <v>0.0711527</v>
      </c>
      <c r="C12" s="14">
        <v>0.130765</v>
      </c>
      <c r="D12" s="14">
        <v>-0.171833</v>
      </c>
      <c r="E12" s="14">
        <v>0.08550267</v>
      </c>
      <c r="F12" s="25">
        <v>-0.001519122</v>
      </c>
      <c r="G12" s="35">
        <v>0.02079883</v>
      </c>
    </row>
    <row r="13" spans="1:7" ht="12">
      <c r="A13" s="20" t="s">
        <v>21</v>
      </c>
      <c r="B13" s="29">
        <v>-0.01779824</v>
      </c>
      <c r="C13" s="14">
        <v>-0.1501548</v>
      </c>
      <c r="D13" s="14">
        <v>0.1246358</v>
      </c>
      <c r="E13" s="14">
        <v>-0.04040452</v>
      </c>
      <c r="F13" s="25">
        <v>-0.0002025171</v>
      </c>
      <c r="G13" s="35">
        <v>-0.01847353</v>
      </c>
    </row>
    <row r="14" spans="1:7" ht="12">
      <c r="A14" s="20" t="s">
        <v>22</v>
      </c>
      <c r="B14" s="29">
        <v>0.01065533</v>
      </c>
      <c r="C14" s="14">
        <v>0.04950546</v>
      </c>
      <c r="D14" s="14">
        <v>0.008108259</v>
      </c>
      <c r="E14" s="14">
        <v>0.1329086</v>
      </c>
      <c r="F14" s="25">
        <v>0.1693418</v>
      </c>
      <c r="G14" s="35">
        <v>0.07001608</v>
      </c>
    </row>
    <row r="15" spans="1:7" ht="12">
      <c r="A15" s="21" t="s">
        <v>23</v>
      </c>
      <c r="B15" s="31">
        <v>-0.4182959</v>
      </c>
      <c r="C15" s="16">
        <v>-0.2036191</v>
      </c>
      <c r="D15" s="16">
        <v>-0.1850615</v>
      </c>
      <c r="E15" s="16">
        <v>-0.1913273</v>
      </c>
      <c r="F15" s="27">
        <v>-0.4383985</v>
      </c>
      <c r="G15" s="37">
        <v>-0.2586215</v>
      </c>
    </row>
    <row r="16" spans="1:7" ht="12">
      <c r="A16" s="20" t="s">
        <v>24</v>
      </c>
      <c r="B16" s="29">
        <v>0.01561698</v>
      </c>
      <c r="C16" s="14">
        <v>-0.004017324</v>
      </c>
      <c r="D16" s="14">
        <v>-0.005924593</v>
      </c>
      <c r="E16" s="14">
        <v>-0.05725489</v>
      </c>
      <c r="F16" s="25">
        <v>-0.04170947</v>
      </c>
      <c r="G16" s="35">
        <v>-0.01948602</v>
      </c>
    </row>
    <row r="17" spans="1:7" ht="12">
      <c r="A17" s="20" t="s">
        <v>25</v>
      </c>
      <c r="B17" s="29">
        <v>-0.03445782</v>
      </c>
      <c r="C17" s="14">
        <v>-0.02508056</v>
      </c>
      <c r="D17" s="14">
        <v>-0.008033366</v>
      </c>
      <c r="E17" s="14">
        <v>-0.02141826</v>
      </c>
      <c r="F17" s="25">
        <v>-0.02912249</v>
      </c>
      <c r="G17" s="35">
        <v>-0.02199513</v>
      </c>
    </row>
    <row r="18" spans="1:7" ht="12">
      <c r="A18" s="20" t="s">
        <v>26</v>
      </c>
      <c r="B18" s="29">
        <v>0.0121476</v>
      </c>
      <c r="C18" s="14">
        <v>0.01996711</v>
      </c>
      <c r="D18" s="14">
        <v>0.02822251</v>
      </c>
      <c r="E18" s="14">
        <v>0.0456619</v>
      </c>
      <c r="F18" s="25">
        <v>0.0375577</v>
      </c>
      <c r="G18" s="35">
        <v>0.02935979</v>
      </c>
    </row>
    <row r="19" spans="1:7" ht="12">
      <c r="A19" s="21" t="s">
        <v>27</v>
      </c>
      <c r="B19" s="31">
        <v>-0.2036127</v>
      </c>
      <c r="C19" s="16">
        <v>-0.1875967</v>
      </c>
      <c r="D19" s="16">
        <v>-0.1876004</v>
      </c>
      <c r="E19" s="16">
        <v>-0.1855078</v>
      </c>
      <c r="F19" s="27">
        <v>-0.1421939</v>
      </c>
      <c r="G19" s="37">
        <v>-0.1833431</v>
      </c>
    </row>
    <row r="20" spans="1:7" ht="12.75" thickBot="1">
      <c r="A20" s="44" t="s">
        <v>28</v>
      </c>
      <c r="B20" s="45">
        <v>0.002466519</v>
      </c>
      <c r="C20" s="46">
        <v>-0.0009282666</v>
      </c>
      <c r="D20" s="46">
        <v>0.0003529679</v>
      </c>
      <c r="E20" s="46">
        <v>-0.002864861</v>
      </c>
      <c r="F20" s="47">
        <v>-0.003020113</v>
      </c>
      <c r="G20" s="48">
        <v>-0.0008749593</v>
      </c>
    </row>
    <row r="21" spans="1:7" ht="12.75" thickTop="1">
      <c r="A21" s="6" t="s">
        <v>29</v>
      </c>
      <c r="B21" s="39">
        <v>-42.56566</v>
      </c>
      <c r="C21" s="40">
        <v>7.651678</v>
      </c>
      <c r="D21" s="40">
        <v>136.2314</v>
      </c>
      <c r="E21" s="40">
        <v>-27.39851</v>
      </c>
      <c r="F21" s="41">
        <v>-163.4773</v>
      </c>
      <c r="G21" s="43">
        <v>0.005766884</v>
      </c>
    </row>
    <row r="22" spans="1:7" ht="12">
      <c r="A22" s="20" t="s">
        <v>30</v>
      </c>
      <c r="B22" s="29">
        <v>118.4457</v>
      </c>
      <c r="C22" s="14">
        <v>77.66432</v>
      </c>
      <c r="D22" s="14">
        <v>-10.30316</v>
      </c>
      <c r="E22" s="14">
        <v>-64.25779</v>
      </c>
      <c r="F22" s="25">
        <v>-133.2041</v>
      </c>
      <c r="G22" s="36">
        <v>0</v>
      </c>
    </row>
    <row r="23" spans="1:7" ht="12">
      <c r="A23" s="20" t="s">
        <v>31</v>
      </c>
      <c r="B23" s="29">
        <v>0.9853098</v>
      </c>
      <c r="C23" s="14">
        <v>0.7499907</v>
      </c>
      <c r="D23" s="14">
        <v>-0.1197199</v>
      </c>
      <c r="E23" s="14">
        <v>-0.3590838</v>
      </c>
      <c r="F23" s="25">
        <v>6.825839</v>
      </c>
      <c r="G23" s="35">
        <v>1.120036</v>
      </c>
    </row>
    <row r="24" spans="1:7" ht="12">
      <c r="A24" s="20" t="s">
        <v>32</v>
      </c>
      <c r="B24" s="29">
        <v>3.316915</v>
      </c>
      <c r="C24" s="14">
        <v>-0.5462241</v>
      </c>
      <c r="D24" s="14">
        <v>0.4664242</v>
      </c>
      <c r="E24" s="14">
        <v>1.727708</v>
      </c>
      <c r="F24" s="25">
        <v>1.054878</v>
      </c>
      <c r="G24" s="35">
        <v>1.017185</v>
      </c>
    </row>
    <row r="25" spans="1:7" ht="12">
      <c r="A25" s="20" t="s">
        <v>33</v>
      </c>
      <c r="B25" s="29">
        <v>0.5919436</v>
      </c>
      <c r="C25" s="14">
        <v>-0.3182453</v>
      </c>
      <c r="D25" s="14">
        <v>-0.506124</v>
      </c>
      <c r="E25" s="14">
        <v>-0.427747</v>
      </c>
      <c r="F25" s="25">
        <v>-2.619629</v>
      </c>
      <c r="G25" s="35">
        <v>-0.5657373</v>
      </c>
    </row>
    <row r="26" spans="1:7" ht="12">
      <c r="A26" s="21" t="s">
        <v>34</v>
      </c>
      <c r="B26" s="31">
        <v>-0.3039265</v>
      </c>
      <c r="C26" s="16">
        <v>-0.1296084</v>
      </c>
      <c r="D26" s="16">
        <v>-0.7641431</v>
      </c>
      <c r="E26" s="16">
        <v>0.6073202</v>
      </c>
      <c r="F26" s="27">
        <v>1.629854</v>
      </c>
      <c r="G26" s="37">
        <v>0.104999</v>
      </c>
    </row>
    <row r="27" spans="1:7" ht="12">
      <c r="A27" s="20" t="s">
        <v>35</v>
      </c>
      <c r="B27" s="29">
        <v>0.07659888</v>
      </c>
      <c r="C27" s="14">
        <v>-0.2285265</v>
      </c>
      <c r="D27" s="14">
        <v>0.006348925</v>
      </c>
      <c r="E27" s="14">
        <v>0.2394059</v>
      </c>
      <c r="F27" s="25">
        <v>0.234502</v>
      </c>
      <c r="G27" s="35">
        <v>0.046574</v>
      </c>
    </row>
    <row r="28" spans="1:7" ht="12">
      <c r="A28" s="20" t="s">
        <v>36</v>
      </c>
      <c r="B28" s="29">
        <v>0.3227395</v>
      </c>
      <c r="C28" s="14">
        <v>0.04417078</v>
      </c>
      <c r="D28" s="14">
        <v>-0.1357675</v>
      </c>
      <c r="E28" s="14">
        <v>0.1919825</v>
      </c>
      <c r="F28" s="25">
        <v>-0.0291042</v>
      </c>
      <c r="G28" s="35">
        <v>0.06695767</v>
      </c>
    </row>
    <row r="29" spans="1:7" ht="12">
      <c r="A29" s="20" t="s">
        <v>37</v>
      </c>
      <c r="B29" s="29">
        <v>0.08181904</v>
      </c>
      <c r="C29" s="14">
        <v>-0.07315745</v>
      </c>
      <c r="D29" s="14">
        <v>-0.158689</v>
      </c>
      <c r="E29" s="14">
        <v>-0.02966969</v>
      </c>
      <c r="F29" s="25">
        <v>0.01008741</v>
      </c>
      <c r="G29" s="35">
        <v>-0.0497266</v>
      </c>
    </row>
    <row r="30" spans="1:7" ht="12">
      <c r="A30" s="21" t="s">
        <v>38</v>
      </c>
      <c r="B30" s="31">
        <v>0.02666372</v>
      </c>
      <c r="C30" s="16">
        <v>0.06212296</v>
      </c>
      <c r="D30" s="16">
        <v>-0.02828795</v>
      </c>
      <c r="E30" s="16">
        <v>0.06107113</v>
      </c>
      <c r="F30" s="27">
        <v>0.312231</v>
      </c>
      <c r="G30" s="37">
        <v>0.06843577</v>
      </c>
    </row>
    <row r="31" spans="1:7" ht="12">
      <c r="A31" s="20" t="s">
        <v>39</v>
      </c>
      <c r="B31" s="29">
        <v>-0.006178669</v>
      </c>
      <c r="C31" s="14">
        <v>-0.06337196</v>
      </c>
      <c r="D31" s="14">
        <v>-0.04360949</v>
      </c>
      <c r="E31" s="14">
        <v>0.008237572</v>
      </c>
      <c r="F31" s="25">
        <v>0.01847566</v>
      </c>
      <c r="G31" s="35">
        <v>-0.02217602</v>
      </c>
    </row>
    <row r="32" spans="1:7" ht="12">
      <c r="A32" s="20" t="s">
        <v>40</v>
      </c>
      <c r="B32" s="29">
        <v>0.02087004</v>
      </c>
      <c r="C32" s="14">
        <v>0.02379056</v>
      </c>
      <c r="D32" s="14">
        <v>-0.01218972</v>
      </c>
      <c r="E32" s="14">
        <v>0.03400901</v>
      </c>
      <c r="F32" s="25">
        <v>0.0173249</v>
      </c>
      <c r="G32" s="35">
        <v>0.01631071</v>
      </c>
    </row>
    <row r="33" spans="1:7" ht="12">
      <c r="A33" s="20" t="s">
        <v>41</v>
      </c>
      <c r="B33" s="29">
        <v>0.115101</v>
      </c>
      <c r="C33" s="14">
        <v>0.07458548</v>
      </c>
      <c r="D33" s="14">
        <v>0.05534332</v>
      </c>
      <c r="E33" s="14">
        <v>0.1037804</v>
      </c>
      <c r="F33" s="25">
        <v>0.09827991</v>
      </c>
      <c r="G33" s="35">
        <v>0.08600793</v>
      </c>
    </row>
    <row r="34" spans="1:7" ht="12">
      <c r="A34" s="21" t="s">
        <v>42</v>
      </c>
      <c r="B34" s="31">
        <v>-0.0236746</v>
      </c>
      <c r="C34" s="16">
        <v>-0.01340083</v>
      </c>
      <c r="D34" s="16">
        <v>-0.006401606</v>
      </c>
      <c r="E34" s="16">
        <v>0.01886483</v>
      </c>
      <c r="F34" s="27">
        <v>-0.0140104</v>
      </c>
      <c r="G34" s="37">
        <v>-0.005511433</v>
      </c>
    </row>
    <row r="35" spans="1:7" ht="12.75" thickBot="1">
      <c r="A35" s="22" t="s">
        <v>43</v>
      </c>
      <c r="B35" s="32">
        <v>-0.002478566</v>
      </c>
      <c r="C35" s="17">
        <v>-0.004383547</v>
      </c>
      <c r="D35" s="17">
        <v>-0.00689715</v>
      </c>
      <c r="E35" s="17">
        <v>-0.004476419</v>
      </c>
      <c r="F35" s="28">
        <v>0.006651327</v>
      </c>
      <c r="G35" s="38">
        <v>-0.003259995</v>
      </c>
    </row>
    <row r="36" spans="1:7" ht="12">
      <c r="A36" s="4" t="s">
        <v>44</v>
      </c>
      <c r="B36" s="3">
        <v>21.08154</v>
      </c>
      <c r="C36" s="3">
        <v>21.08154</v>
      </c>
      <c r="D36" s="3">
        <v>21.0907</v>
      </c>
      <c r="E36" s="3">
        <v>21.0907</v>
      </c>
      <c r="F36" s="3">
        <v>21.09985</v>
      </c>
      <c r="G36" s="3"/>
    </row>
    <row r="37" spans="1:6" ht="12">
      <c r="A37" s="4" t="s">
        <v>45</v>
      </c>
      <c r="B37" s="2">
        <v>0.3514608</v>
      </c>
      <c r="C37" s="2">
        <v>0.3306071</v>
      </c>
      <c r="D37" s="2">
        <v>0.3229777</v>
      </c>
      <c r="E37" s="2">
        <v>0.3163656</v>
      </c>
      <c r="F37" s="2">
        <v>0.3143311</v>
      </c>
    </row>
    <row r="38" spans="1:7" ht="12">
      <c r="A38" s="4" t="s">
        <v>53</v>
      </c>
      <c r="B38" s="2">
        <v>-5.590318E-05</v>
      </c>
      <c r="C38" s="2">
        <v>-1.03726E-05</v>
      </c>
      <c r="D38" s="2">
        <v>-9.360373E-05</v>
      </c>
      <c r="E38" s="2">
        <v>2.523758E-05</v>
      </c>
      <c r="F38" s="2">
        <v>0.0001990611</v>
      </c>
      <c r="G38" s="2">
        <v>0.0002942414</v>
      </c>
    </row>
    <row r="39" spans="1:7" ht="12.75" thickBot="1">
      <c r="A39" s="4" t="s">
        <v>54</v>
      </c>
      <c r="B39" s="2">
        <v>7.302378E-05</v>
      </c>
      <c r="C39" s="2">
        <v>-1.292729E-05</v>
      </c>
      <c r="D39" s="2">
        <v>-0.0002316898</v>
      </c>
      <c r="E39" s="2">
        <v>4.673963E-05</v>
      </c>
      <c r="F39" s="2">
        <v>0.0002805631</v>
      </c>
      <c r="G39" s="2">
        <v>0.0009173677</v>
      </c>
    </row>
    <row r="40" spans="2:5" ht="12.75" thickBot="1">
      <c r="B40" s="7" t="s">
        <v>46</v>
      </c>
      <c r="C40" s="8" t="s">
        <v>47</v>
      </c>
      <c r="D40" s="18" t="s">
        <v>48</v>
      </c>
      <c r="E40" s="9">
        <v>3.117198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0.002258</v>
      </c>
      <c r="C4">
        <v>0.003757</v>
      </c>
      <c r="D4">
        <v>0.003755</v>
      </c>
      <c r="E4">
        <v>0.003757</v>
      </c>
      <c r="F4">
        <v>0.002087</v>
      </c>
      <c r="G4">
        <v>0.011709</v>
      </c>
    </row>
    <row r="5" spans="1:7" ht="12.75">
      <c r="A5" t="s">
        <v>13</v>
      </c>
      <c r="B5">
        <v>5.92201</v>
      </c>
      <c r="C5">
        <v>3.883138</v>
      </c>
      <c r="D5">
        <v>-0.515158</v>
      </c>
      <c r="E5">
        <v>-3.212845</v>
      </c>
      <c r="F5">
        <v>-6.65981</v>
      </c>
      <c r="G5">
        <v>8.595057</v>
      </c>
    </row>
    <row r="6" spans="1:7" ht="12.75">
      <c r="A6" t="s">
        <v>14</v>
      </c>
      <c r="B6" s="49">
        <v>33.39301</v>
      </c>
      <c r="C6" s="49">
        <v>6.042473</v>
      </c>
      <c r="D6" s="49">
        <v>55.20144</v>
      </c>
      <c r="E6" s="49">
        <v>-15.0223</v>
      </c>
      <c r="F6" s="49">
        <v>-119.2931</v>
      </c>
      <c r="G6" s="49">
        <v>-0.0002963359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2.424287</v>
      </c>
      <c r="C8" s="49">
        <v>0.9726944</v>
      </c>
      <c r="D8" s="49">
        <v>1.295304</v>
      </c>
      <c r="E8" s="49">
        <v>2.393904</v>
      </c>
      <c r="F8" s="49">
        <v>-1.728514</v>
      </c>
      <c r="G8" s="49">
        <v>1.24118</v>
      </c>
    </row>
    <row r="9" spans="1:7" ht="12.75">
      <c r="A9" t="s">
        <v>17</v>
      </c>
      <c r="B9" s="49">
        <v>-1.13191</v>
      </c>
      <c r="C9" s="49">
        <v>-0.4214746</v>
      </c>
      <c r="D9" s="49">
        <v>-0.1555396</v>
      </c>
      <c r="E9" s="49">
        <v>-0.1363222</v>
      </c>
      <c r="F9" s="49">
        <v>-0.8090027</v>
      </c>
      <c r="G9" s="49">
        <v>-0.4434228</v>
      </c>
    </row>
    <row r="10" spans="1:7" ht="12.75">
      <c r="A10" t="s">
        <v>18</v>
      </c>
      <c r="B10" s="49">
        <v>-0.1030717</v>
      </c>
      <c r="C10" s="49">
        <v>-0.5891889</v>
      </c>
      <c r="D10" s="49">
        <v>0.02070833</v>
      </c>
      <c r="E10" s="49">
        <v>0.07031208</v>
      </c>
      <c r="F10" s="49">
        <v>-1.533152</v>
      </c>
      <c r="G10" s="49">
        <v>-0.3396859</v>
      </c>
    </row>
    <row r="11" spans="1:7" ht="12.75">
      <c r="A11" t="s">
        <v>19</v>
      </c>
      <c r="B11" s="49">
        <v>2.772296</v>
      </c>
      <c r="C11" s="49">
        <v>1.933251</v>
      </c>
      <c r="D11" s="49">
        <v>1.652304</v>
      </c>
      <c r="E11" s="49">
        <v>1.444436</v>
      </c>
      <c r="F11" s="49">
        <v>13.43361</v>
      </c>
      <c r="G11" s="49">
        <v>3.406491</v>
      </c>
    </row>
    <row r="12" spans="1:7" ht="12.75">
      <c r="A12" t="s">
        <v>20</v>
      </c>
      <c r="B12" s="49">
        <v>0.0711527</v>
      </c>
      <c r="C12" s="49">
        <v>0.130765</v>
      </c>
      <c r="D12" s="49">
        <v>-0.171833</v>
      </c>
      <c r="E12" s="49">
        <v>0.08550267</v>
      </c>
      <c r="F12" s="49">
        <v>-0.001519122</v>
      </c>
      <c r="G12" s="49">
        <v>0.02079883</v>
      </c>
    </row>
    <row r="13" spans="1:7" ht="12.75">
      <c r="A13" t="s">
        <v>21</v>
      </c>
      <c r="B13" s="49">
        <v>-0.01779824</v>
      </c>
      <c r="C13" s="49">
        <v>-0.1501548</v>
      </c>
      <c r="D13" s="49">
        <v>0.1246358</v>
      </c>
      <c r="E13" s="49">
        <v>-0.04040452</v>
      </c>
      <c r="F13" s="49">
        <v>-0.0002025171</v>
      </c>
      <c r="G13" s="49">
        <v>-0.01847353</v>
      </c>
    </row>
    <row r="14" spans="1:7" ht="12.75">
      <c r="A14" t="s">
        <v>22</v>
      </c>
      <c r="B14" s="49">
        <v>0.01065533</v>
      </c>
      <c r="C14" s="49">
        <v>0.04950546</v>
      </c>
      <c r="D14" s="49">
        <v>0.008108259</v>
      </c>
      <c r="E14" s="49">
        <v>0.1329086</v>
      </c>
      <c r="F14" s="49">
        <v>0.1693418</v>
      </c>
      <c r="G14" s="49">
        <v>0.07001608</v>
      </c>
    </row>
    <row r="15" spans="1:7" ht="12.75">
      <c r="A15" t="s">
        <v>23</v>
      </c>
      <c r="B15" s="49">
        <v>-0.4182959</v>
      </c>
      <c r="C15" s="49">
        <v>-0.2036191</v>
      </c>
      <c r="D15" s="49">
        <v>-0.1850615</v>
      </c>
      <c r="E15" s="49">
        <v>-0.1913273</v>
      </c>
      <c r="F15" s="49">
        <v>-0.4383985</v>
      </c>
      <c r="G15" s="49">
        <v>-0.2586215</v>
      </c>
    </row>
    <row r="16" spans="1:7" ht="12.75">
      <c r="A16" t="s">
        <v>24</v>
      </c>
      <c r="B16" s="49">
        <v>0.01561698</v>
      </c>
      <c r="C16" s="49">
        <v>-0.004017324</v>
      </c>
      <c r="D16" s="49">
        <v>-0.005924593</v>
      </c>
      <c r="E16" s="49">
        <v>-0.05725489</v>
      </c>
      <c r="F16" s="49">
        <v>-0.04170947</v>
      </c>
      <c r="G16" s="49">
        <v>-0.01948602</v>
      </c>
    </row>
    <row r="17" spans="1:7" ht="12.75">
      <c r="A17" t="s">
        <v>25</v>
      </c>
      <c r="B17" s="49">
        <v>-0.03445782</v>
      </c>
      <c r="C17" s="49">
        <v>-0.02508056</v>
      </c>
      <c r="D17" s="49">
        <v>-0.008033366</v>
      </c>
      <c r="E17" s="49">
        <v>-0.02141826</v>
      </c>
      <c r="F17" s="49">
        <v>-0.02912249</v>
      </c>
      <c r="G17" s="49">
        <v>-0.02199513</v>
      </c>
    </row>
    <row r="18" spans="1:7" ht="12.75">
      <c r="A18" t="s">
        <v>26</v>
      </c>
      <c r="B18" s="49">
        <v>0.0121476</v>
      </c>
      <c r="C18" s="49">
        <v>0.01996711</v>
      </c>
      <c r="D18" s="49">
        <v>0.02822251</v>
      </c>
      <c r="E18" s="49">
        <v>0.0456619</v>
      </c>
      <c r="F18" s="49">
        <v>0.0375577</v>
      </c>
      <c r="G18" s="49">
        <v>0.02935979</v>
      </c>
    </row>
    <row r="19" spans="1:7" ht="12.75">
      <c r="A19" t="s">
        <v>27</v>
      </c>
      <c r="B19" s="49">
        <v>-0.2036127</v>
      </c>
      <c r="C19" s="49">
        <v>-0.1875967</v>
      </c>
      <c r="D19" s="49">
        <v>-0.1876004</v>
      </c>
      <c r="E19" s="49">
        <v>-0.1855078</v>
      </c>
      <c r="F19" s="49">
        <v>-0.1421939</v>
      </c>
      <c r="G19" s="49">
        <v>-0.1833431</v>
      </c>
    </row>
    <row r="20" spans="1:7" ht="12.75">
      <c r="A20" t="s">
        <v>28</v>
      </c>
      <c r="B20" s="49">
        <v>0.002466519</v>
      </c>
      <c r="C20" s="49">
        <v>-0.0009282666</v>
      </c>
      <c r="D20" s="49">
        <v>0.0003529679</v>
      </c>
      <c r="E20" s="49">
        <v>-0.002864861</v>
      </c>
      <c r="F20" s="49">
        <v>-0.003020113</v>
      </c>
      <c r="G20" s="49">
        <v>-0.0008749593</v>
      </c>
    </row>
    <row r="21" spans="1:7" ht="12.75">
      <c r="A21" t="s">
        <v>29</v>
      </c>
      <c r="B21" s="49">
        <v>-42.56566</v>
      </c>
      <c r="C21" s="49">
        <v>7.651678</v>
      </c>
      <c r="D21" s="49">
        <v>136.2314</v>
      </c>
      <c r="E21" s="49">
        <v>-27.39851</v>
      </c>
      <c r="F21" s="49">
        <v>-163.4773</v>
      </c>
      <c r="G21" s="49">
        <v>0.005766884</v>
      </c>
    </row>
    <row r="22" spans="1:7" ht="12.75">
      <c r="A22" t="s">
        <v>30</v>
      </c>
      <c r="B22" s="49">
        <v>118.4457</v>
      </c>
      <c r="C22" s="49">
        <v>77.66432</v>
      </c>
      <c r="D22" s="49">
        <v>-10.30316</v>
      </c>
      <c r="E22" s="49">
        <v>-64.25779</v>
      </c>
      <c r="F22" s="49">
        <v>-133.2041</v>
      </c>
      <c r="G22" s="49">
        <v>0</v>
      </c>
    </row>
    <row r="23" spans="1:7" ht="12.75">
      <c r="A23" t="s">
        <v>31</v>
      </c>
      <c r="B23" s="49">
        <v>0.9853098</v>
      </c>
      <c r="C23" s="49">
        <v>0.7499907</v>
      </c>
      <c r="D23" s="49">
        <v>-0.1197199</v>
      </c>
      <c r="E23" s="49">
        <v>-0.3590838</v>
      </c>
      <c r="F23" s="49">
        <v>6.825839</v>
      </c>
      <c r="G23" s="49">
        <v>1.120036</v>
      </c>
    </row>
    <row r="24" spans="1:7" ht="12.75">
      <c r="A24" t="s">
        <v>32</v>
      </c>
      <c r="B24" s="49">
        <v>3.316915</v>
      </c>
      <c r="C24" s="49">
        <v>-0.5462241</v>
      </c>
      <c r="D24" s="49">
        <v>0.4664242</v>
      </c>
      <c r="E24" s="49">
        <v>1.727708</v>
      </c>
      <c r="F24" s="49">
        <v>1.054878</v>
      </c>
      <c r="G24" s="49">
        <v>1.017185</v>
      </c>
    </row>
    <row r="25" spans="1:7" ht="12.75">
      <c r="A25" t="s">
        <v>33</v>
      </c>
      <c r="B25" s="49">
        <v>0.5919436</v>
      </c>
      <c r="C25" s="49">
        <v>-0.3182453</v>
      </c>
      <c r="D25" s="49">
        <v>-0.506124</v>
      </c>
      <c r="E25" s="49">
        <v>-0.427747</v>
      </c>
      <c r="F25" s="49">
        <v>-2.619629</v>
      </c>
      <c r="G25" s="49">
        <v>-0.5657373</v>
      </c>
    </row>
    <row r="26" spans="1:7" ht="12.75">
      <c r="A26" t="s">
        <v>34</v>
      </c>
      <c r="B26" s="49">
        <v>-0.3039265</v>
      </c>
      <c r="C26" s="49">
        <v>-0.1296084</v>
      </c>
      <c r="D26" s="49">
        <v>-0.7641431</v>
      </c>
      <c r="E26" s="49">
        <v>0.6073202</v>
      </c>
      <c r="F26" s="49">
        <v>1.629854</v>
      </c>
      <c r="G26" s="49">
        <v>0.104999</v>
      </c>
    </row>
    <row r="27" spans="1:7" ht="12.75">
      <c r="A27" t="s">
        <v>35</v>
      </c>
      <c r="B27" s="49">
        <v>0.07659888</v>
      </c>
      <c r="C27" s="49">
        <v>-0.2285265</v>
      </c>
      <c r="D27" s="49">
        <v>0.006348925</v>
      </c>
      <c r="E27" s="49">
        <v>0.2394059</v>
      </c>
      <c r="F27" s="49">
        <v>0.234502</v>
      </c>
      <c r="G27" s="49">
        <v>0.046574</v>
      </c>
    </row>
    <row r="28" spans="1:7" ht="12.75">
      <c r="A28" t="s">
        <v>36</v>
      </c>
      <c r="B28" s="49">
        <v>0.3227395</v>
      </c>
      <c r="C28" s="49">
        <v>0.04417078</v>
      </c>
      <c r="D28" s="49">
        <v>-0.1357675</v>
      </c>
      <c r="E28" s="49">
        <v>0.1919825</v>
      </c>
      <c r="F28" s="49">
        <v>-0.0291042</v>
      </c>
      <c r="G28" s="49">
        <v>0.06695767</v>
      </c>
    </row>
    <row r="29" spans="1:7" ht="12.75">
      <c r="A29" t="s">
        <v>37</v>
      </c>
      <c r="B29" s="49">
        <v>0.08181904</v>
      </c>
      <c r="C29" s="49">
        <v>-0.07315745</v>
      </c>
      <c r="D29" s="49">
        <v>-0.158689</v>
      </c>
      <c r="E29" s="49">
        <v>-0.02966969</v>
      </c>
      <c r="F29" s="49">
        <v>0.01008741</v>
      </c>
      <c r="G29" s="49">
        <v>-0.0497266</v>
      </c>
    </row>
    <row r="30" spans="1:7" ht="12.75">
      <c r="A30" t="s">
        <v>38</v>
      </c>
      <c r="B30" s="49">
        <v>0.02666372</v>
      </c>
      <c r="C30" s="49">
        <v>0.06212296</v>
      </c>
      <c r="D30" s="49">
        <v>-0.02828795</v>
      </c>
      <c r="E30" s="49">
        <v>0.06107113</v>
      </c>
      <c r="F30" s="49">
        <v>0.312231</v>
      </c>
      <c r="G30" s="49">
        <v>0.06843577</v>
      </c>
    </row>
    <row r="31" spans="1:7" ht="12.75">
      <c r="A31" t="s">
        <v>39</v>
      </c>
      <c r="B31" s="49">
        <v>-0.006178669</v>
      </c>
      <c r="C31" s="49">
        <v>-0.06337196</v>
      </c>
      <c r="D31" s="49">
        <v>-0.04360949</v>
      </c>
      <c r="E31" s="49">
        <v>0.008237572</v>
      </c>
      <c r="F31" s="49">
        <v>0.01847566</v>
      </c>
      <c r="G31" s="49">
        <v>-0.02217602</v>
      </c>
    </row>
    <row r="32" spans="1:7" ht="12.75">
      <c r="A32" t="s">
        <v>40</v>
      </c>
      <c r="B32" s="49">
        <v>0.02087004</v>
      </c>
      <c r="C32" s="49">
        <v>0.02379056</v>
      </c>
      <c r="D32" s="49">
        <v>-0.01218972</v>
      </c>
      <c r="E32" s="49">
        <v>0.03400901</v>
      </c>
      <c r="F32" s="49">
        <v>0.0173249</v>
      </c>
      <c r="G32" s="49">
        <v>0.01631071</v>
      </c>
    </row>
    <row r="33" spans="1:7" ht="12.75">
      <c r="A33" t="s">
        <v>41</v>
      </c>
      <c r="B33" s="49">
        <v>0.115101</v>
      </c>
      <c r="C33" s="49">
        <v>0.07458548</v>
      </c>
      <c r="D33" s="49">
        <v>0.05534332</v>
      </c>
      <c r="E33" s="49">
        <v>0.1037804</v>
      </c>
      <c r="F33" s="49">
        <v>0.09827991</v>
      </c>
      <c r="G33" s="49">
        <v>0.08600793</v>
      </c>
    </row>
    <row r="34" spans="1:7" ht="12.75">
      <c r="A34" t="s">
        <v>42</v>
      </c>
      <c r="B34" s="49">
        <v>-0.0236746</v>
      </c>
      <c r="C34" s="49">
        <v>-0.01340083</v>
      </c>
      <c r="D34" s="49">
        <v>-0.006401606</v>
      </c>
      <c r="E34" s="49">
        <v>0.01886483</v>
      </c>
      <c r="F34" s="49">
        <v>-0.0140104</v>
      </c>
      <c r="G34" s="49">
        <v>-0.005511433</v>
      </c>
    </row>
    <row r="35" spans="1:7" ht="12.75">
      <c r="A35" t="s">
        <v>43</v>
      </c>
      <c r="B35" s="49">
        <v>-0.002478566</v>
      </c>
      <c r="C35" s="49">
        <v>-0.004383547</v>
      </c>
      <c r="D35" s="49">
        <v>-0.00689715</v>
      </c>
      <c r="E35" s="49">
        <v>-0.004476419</v>
      </c>
      <c r="F35" s="49">
        <v>0.006651327</v>
      </c>
      <c r="G35" s="49">
        <v>-0.003259995</v>
      </c>
    </row>
    <row r="36" spans="1:6" ht="12.75">
      <c r="A36" t="s">
        <v>44</v>
      </c>
      <c r="B36" s="49">
        <v>21.08154</v>
      </c>
      <c r="C36" s="49">
        <v>21.08154</v>
      </c>
      <c r="D36" s="49">
        <v>21.0907</v>
      </c>
      <c r="E36" s="49">
        <v>21.0907</v>
      </c>
      <c r="F36" s="49">
        <v>21.09985</v>
      </c>
    </row>
    <row r="37" spans="1:6" ht="12.75">
      <c r="A37" t="s">
        <v>45</v>
      </c>
      <c r="B37" s="49">
        <v>0.3514608</v>
      </c>
      <c r="C37" s="49">
        <v>0.3306071</v>
      </c>
      <c r="D37" s="49">
        <v>0.3229777</v>
      </c>
      <c r="E37" s="49">
        <v>0.3163656</v>
      </c>
      <c r="F37" s="49">
        <v>0.3143311</v>
      </c>
    </row>
    <row r="38" spans="1:7" ht="12.75">
      <c r="A38" t="s">
        <v>55</v>
      </c>
      <c r="B38" s="49">
        <v>-5.590318E-05</v>
      </c>
      <c r="C38" s="49">
        <v>-1.03726E-05</v>
      </c>
      <c r="D38" s="49">
        <v>-9.360373E-05</v>
      </c>
      <c r="E38" s="49">
        <v>2.523758E-05</v>
      </c>
      <c r="F38" s="49">
        <v>0.0001990611</v>
      </c>
      <c r="G38" s="49">
        <v>0.0002942414</v>
      </c>
    </row>
    <row r="39" spans="1:7" ht="12.75">
      <c r="A39" t="s">
        <v>56</v>
      </c>
      <c r="B39" s="49">
        <v>7.302378E-05</v>
      </c>
      <c r="C39" s="49">
        <v>-1.292729E-05</v>
      </c>
      <c r="D39" s="49">
        <v>-0.0002316898</v>
      </c>
      <c r="E39" s="49">
        <v>4.673963E-05</v>
      </c>
      <c r="F39" s="49">
        <v>0.0002805631</v>
      </c>
      <c r="G39" s="49">
        <v>0.0009173677</v>
      </c>
    </row>
    <row r="40" spans="2:5" ht="12.75">
      <c r="B40" t="s">
        <v>46</v>
      </c>
      <c r="C40" t="s">
        <v>47</v>
      </c>
      <c r="D40" t="s">
        <v>48</v>
      </c>
      <c r="E40">
        <v>3.117198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58</v>
      </c>
      <c r="B50">
        <f>-0.017/(B7*B7+B22*B22)*(B21*B22+B6*B7)</f>
        <v>-5.5903181830944876E-05</v>
      </c>
      <c r="C50">
        <f>-0.017/(C7*C7+C22*C22)*(C21*C22+C6*C7)</f>
        <v>-1.03726030535518E-05</v>
      </c>
      <c r="D50">
        <f>-0.017/(D7*D7+D22*D22)*(D21*D22+D6*D7)</f>
        <v>-9.360373426994863E-05</v>
      </c>
      <c r="E50">
        <f>-0.017/(E7*E7+E22*E22)*(E21*E22+E6*E7)</f>
        <v>2.523757141530951E-05</v>
      </c>
      <c r="F50">
        <f>-0.017/(F7*F7+F22*F22)*(F21*F22+F6*F7)</f>
        <v>0.00019906105601056004</v>
      </c>
      <c r="G50">
        <f>(B50*B$4+C50*C$4+D50*D$4+E50*E$4+F50*F$4)/SUM(B$4:F$4)</f>
        <v>-4.1138060258537905E-07</v>
      </c>
    </row>
    <row r="51" spans="1:7" ht="12.75">
      <c r="A51" t="s">
        <v>59</v>
      </c>
      <c r="B51">
        <f>-0.017/(B7*B7+B22*B22)*(B21*B7-B6*B22)</f>
        <v>7.302377115041937E-05</v>
      </c>
      <c r="C51">
        <f>-0.017/(C7*C7+C22*C22)*(C21*C7-C6*C22)</f>
        <v>-1.2927294483721598E-05</v>
      </c>
      <c r="D51">
        <f>-0.017/(D7*D7+D22*D22)*(D21*D7-D6*D22)</f>
        <v>-0.00023168982142507811</v>
      </c>
      <c r="E51">
        <f>-0.017/(E7*E7+E22*E22)*(E21*E7-E6*E22)</f>
        <v>4.673963805641151E-05</v>
      </c>
      <c r="F51">
        <f>-0.017/(F7*F7+F22*F22)*(F21*F7-F6*F22)</f>
        <v>0.00028056298488109366</v>
      </c>
      <c r="G51">
        <f>(B51*B$4+C51*C$4+D51*D$4+E51*E$4+F51*F$4)/SUM(B$4:F$4)</f>
        <v>4.777968525628972E-07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9999.975591012433</v>
      </c>
      <c r="C62">
        <f>C7+(2/0.017)*(C8*C50-C23*C51)</f>
        <v>9999.99995364444</v>
      </c>
      <c r="D62">
        <f>D7+(2/0.017)*(D8*D50-D23*D51)</f>
        <v>9999.982472567805</v>
      </c>
      <c r="E62">
        <f>E7+(2/0.017)*(E8*E50-E23*E51)</f>
        <v>10000.009082325883</v>
      </c>
      <c r="F62">
        <f>F7+(2/0.017)*(F8*F50-F23*F51)</f>
        <v>9999.73421675455</v>
      </c>
    </row>
    <row r="63" spans="1:6" ht="12.75">
      <c r="A63" t="s">
        <v>67</v>
      </c>
      <c r="B63">
        <f>B8+(3/0.017)*(B9*B50-B24*B51)</f>
        <v>2.392710010940154</v>
      </c>
      <c r="C63">
        <f>C8+(3/0.017)*(C9*C50-C24*C51)</f>
        <v>0.9722197980461439</v>
      </c>
      <c r="D63">
        <f>D8+(3/0.017)*(D9*D50-D24*D51)</f>
        <v>1.3169436753517392</v>
      </c>
      <c r="E63">
        <f>E8+(3/0.017)*(E9*E50-E24*E51)</f>
        <v>2.379046431556737</v>
      </c>
      <c r="F63">
        <f>F8+(3/0.017)*(F9*F50-F24*F51)</f>
        <v>-1.8091611739075517</v>
      </c>
    </row>
    <row r="64" spans="1:6" ht="12.75">
      <c r="A64" t="s">
        <v>68</v>
      </c>
      <c r="B64">
        <f>B9+(4/0.017)*(B10*B50-B25*B51)</f>
        <v>-1.1407250395279132</v>
      </c>
      <c r="C64">
        <f>C9+(4/0.017)*(C10*C50-C25*C51)</f>
        <v>-0.42100463014774153</v>
      </c>
      <c r="D64">
        <f>D9+(4/0.017)*(D10*D50-D25*D51)</f>
        <v>-0.18358716616410367</v>
      </c>
      <c r="E64">
        <f>E9+(4/0.017)*(E10*E50-E25*E51)</f>
        <v>-0.13120049503527653</v>
      </c>
      <c r="F64">
        <f>F9+(4/0.017)*(F10*F50-F25*F51)</f>
        <v>-0.70787797638203</v>
      </c>
    </row>
    <row r="65" spans="1:6" ht="12.75">
      <c r="A65" t="s">
        <v>69</v>
      </c>
      <c r="B65">
        <f>B10+(5/0.017)*(B11*B50-B26*B51)</f>
        <v>-0.14212649652783918</v>
      </c>
      <c r="C65">
        <f>C10+(5/0.017)*(C11*C50-C26*C51)</f>
        <v>-0.5955795856412489</v>
      </c>
      <c r="D65">
        <f>D10+(5/0.017)*(D11*D50-D26*D51)</f>
        <v>-0.07685225909746436</v>
      </c>
      <c r="E65">
        <f>E10+(5/0.017)*(E11*E50-E26*E51)</f>
        <v>0.07268505952132252</v>
      </c>
      <c r="F65">
        <f>F10+(5/0.017)*(F11*F50-F26*F51)</f>
        <v>-0.8811426207430503</v>
      </c>
    </row>
    <row r="66" spans="1:6" ht="12.75">
      <c r="A66" t="s">
        <v>70</v>
      </c>
      <c r="B66">
        <f>B11+(6/0.017)*(B12*B50-B27*B51)</f>
        <v>2.768917928914343</v>
      </c>
      <c r="C66">
        <f>C11+(6/0.017)*(C12*C50-C27*C51)</f>
        <v>1.931729610776071</v>
      </c>
      <c r="D66">
        <f>D11+(6/0.017)*(D12*D50-D27*D51)</f>
        <v>1.6584999500365762</v>
      </c>
      <c r="E66">
        <f>E11+(6/0.017)*(E12*E50-E27*E51)</f>
        <v>1.4412482828090902</v>
      </c>
      <c r="F66">
        <f>F11+(6/0.017)*(F12*F50-F27*F51)</f>
        <v>13.410282360314078</v>
      </c>
    </row>
    <row r="67" spans="1:6" ht="12.75">
      <c r="A67" t="s">
        <v>71</v>
      </c>
      <c r="B67">
        <f>B12+(7/0.017)*(B13*B50-B28*B51)</f>
        <v>0.0618580682355606</v>
      </c>
      <c r="C67">
        <f>C12+(7/0.017)*(C13*C50-C28*C51)</f>
        <v>0.13164144316019694</v>
      </c>
      <c r="D67">
        <f>D12+(7/0.017)*(D13*D50-D28*D51)</f>
        <v>-0.18958925111402133</v>
      </c>
      <c r="E67">
        <f>E12+(7/0.017)*(E13*E50-E28*E51)</f>
        <v>0.08138794460851975</v>
      </c>
      <c r="F67">
        <f>F12+(7/0.017)*(F13*F50-F28*F51)</f>
        <v>0.0018265683351488767</v>
      </c>
    </row>
    <row r="68" spans="1:6" ht="12.75">
      <c r="A68" t="s">
        <v>72</v>
      </c>
      <c r="B68">
        <f>B13+(8/0.017)*(B14*B50-B29*B51)</f>
        <v>-0.020890193742666225</v>
      </c>
      <c r="C68">
        <f>C13+(8/0.017)*(C14*C50-C29*C51)</f>
        <v>-0.15084149571077254</v>
      </c>
      <c r="D68">
        <f>D13+(8/0.017)*(D14*D50-D29*D51)</f>
        <v>0.10697669910919899</v>
      </c>
      <c r="E68">
        <f>E13+(8/0.017)*(E14*E50-E29*E51)</f>
        <v>-0.03817344195009189</v>
      </c>
      <c r="F68">
        <f>F13+(8/0.017)*(F14*F50-F29*F51)</f>
        <v>0.014328872864898663</v>
      </c>
    </row>
    <row r="69" spans="1:6" ht="12.75">
      <c r="A69" t="s">
        <v>73</v>
      </c>
      <c r="B69">
        <f>B14+(9/0.017)*(B15*B50-B30*B51)</f>
        <v>0.02200432278387405</v>
      </c>
      <c r="C69">
        <f>C14+(9/0.017)*(C15*C50-C30*C51)</f>
        <v>0.05104877041581631</v>
      </c>
      <c r="D69">
        <f>D14+(9/0.017)*(D15*D50-D30*D51)</f>
        <v>0.013809185851208765</v>
      </c>
      <c r="E69">
        <f>E14+(9/0.017)*(E15*E50-E30*E51)</f>
        <v>0.12884108763622942</v>
      </c>
      <c r="F69">
        <f>F14+(9/0.017)*(F15*F50-F30*F51)</f>
        <v>0.07676434310219481</v>
      </c>
    </row>
    <row r="70" spans="1:6" ht="12.75">
      <c r="A70" t="s">
        <v>74</v>
      </c>
      <c r="B70">
        <f>B15+(10/0.017)*(B16*B50-B31*B51)</f>
        <v>-0.4185440465656</v>
      </c>
      <c r="C70">
        <f>C15+(10/0.017)*(C16*C50-C31*C51)</f>
        <v>-0.20407648698925948</v>
      </c>
      <c r="D70">
        <f>D15+(10/0.017)*(D16*D50-D31*D51)</f>
        <v>-0.19067874171865243</v>
      </c>
      <c r="E70">
        <f>E15+(10/0.017)*(E16*E50-E31*E51)</f>
        <v>-0.19240376794646724</v>
      </c>
      <c r="F70">
        <f>F15+(10/0.017)*(F16*F50-F31*F51)</f>
        <v>-0.4463316279182877</v>
      </c>
    </row>
    <row r="71" spans="1:6" ht="12.75">
      <c r="A71" t="s">
        <v>75</v>
      </c>
      <c r="B71">
        <f>B16+(11/0.017)*(B17*B50-B32*B51)</f>
        <v>0.015877287074886857</v>
      </c>
      <c r="C71">
        <f>C16+(11/0.017)*(C17*C50-C32*C51)</f>
        <v>-0.0036499898263983644</v>
      </c>
      <c r="D71">
        <f>D16+(11/0.017)*(D17*D50-D32*D51)</f>
        <v>-0.007265480701782887</v>
      </c>
      <c r="E71">
        <f>E16+(11/0.017)*(E17*E50-E32*E51)</f>
        <v>-0.058633198854610824</v>
      </c>
      <c r="F71">
        <f>F16+(11/0.017)*(F17*F50-F32*F51)</f>
        <v>-0.048605744821650455</v>
      </c>
    </row>
    <row r="72" spans="1:6" ht="12.75">
      <c r="A72" t="s">
        <v>76</v>
      </c>
      <c r="B72">
        <f>B17+(12/0.017)*(B18*B50-B33*B51)</f>
        <v>-0.04087019546456047</v>
      </c>
      <c r="C72">
        <f>C17+(12/0.017)*(C18*C50-C33*C51)</f>
        <v>-0.024546152311990733</v>
      </c>
      <c r="D72">
        <f>D17+(12/0.017)*(D18*D50-D33*D51)</f>
        <v>-0.0008469531048941274</v>
      </c>
      <c r="E72">
        <f>E17+(12/0.017)*(E18*E50-E33*E51)</f>
        <v>-0.024028798497275922</v>
      </c>
      <c r="F72">
        <f>F17+(12/0.017)*(F18*F50-F33*F51)</f>
        <v>-0.04330891080949466</v>
      </c>
    </row>
    <row r="73" spans="1:6" ht="12.75">
      <c r="A73" t="s">
        <v>77</v>
      </c>
      <c r="B73">
        <f>B18+(13/0.017)*(B19*B50-B34*B51)</f>
        <v>0.022173969572216207</v>
      </c>
      <c r="C73">
        <f>C18+(13/0.017)*(C19*C50-C34*C51)</f>
        <v>0.021322650303397608</v>
      </c>
      <c r="D73">
        <f>D18+(13/0.017)*(D19*D50-D34*D51)</f>
        <v>0.04051661844201827</v>
      </c>
      <c r="E73">
        <f>E18+(13/0.017)*(E19*E50-E34*E51)</f>
        <v>0.04140745754127618</v>
      </c>
      <c r="F73">
        <f>F18+(13/0.017)*(F19*F50-F34*F51)</f>
        <v>0.01891840075085502</v>
      </c>
    </row>
    <row r="74" spans="1:6" ht="12.75">
      <c r="A74" t="s">
        <v>78</v>
      </c>
      <c r="B74">
        <f>B19+(14/0.017)*(B20*B50-B35*B51)</f>
        <v>-0.20357719931370222</v>
      </c>
      <c r="C74">
        <f>C19+(14/0.017)*(C20*C50-C35*C51)</f>
        <v>-0.18763543788633857</v>
      </c>
      <c r="D74">
        <f>D19+(14/0.017)*(D20*D50-D35*D51)</f>
        <v>-0.188943608230296</v>
      </c>
      <c r="E74">
        <f>E19+(14/0.017)*(E20*E50-E35*E51)</f>
        <v>-0.18539503900136883</v>
      </c>
      <c r="F74">
        <f>F19+(14/0.017)*(F20*F50-F35*F51)</f>
        <v>-0.14422579662084</v>
      </c>
    </row>
    <row r="75" spans="1:6" ht="12.75">
      <c r="A75" t="s">
        <v>79</v>
      </c>
      <c r="B75" s="49">
        <f>B20</f>
        <v>0.002466519</v>
      </c>
      <c r="C75" s="49">
        <f>C20</f>
        <v>-0.0009282666</v>
      </c>
      <c r="D75" s="49">
        <f>D20</f>
        <v>0.0003529679</v>
      </c>
      <c r="E75" s="49">
        <f>E20</f>
        <v>-0.002864861</v>
      </c>
      <c r="F75" s="49">
        <f>F20</f>
        <v>-0.003020113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118.46004689719786</v>
      </c>
      <c r="C82">
        <f>C22+(2/0.017)*(C8*C51+C23*C50)</f>
        <v>77.66192545143807</v>
      </c>
      <c r="D82">
        <f>D22+(2/0.017)*(D8*D51+D23*D50)</f>
        <v>-10.33714853208762</v>
      </c>
      <c r="E82">
        <f>E22+(2/0.017)*(E8*E51+E23*E50)</f>
        <v>-64.24569261135821</v>
      </c>
      <c r="F82">
        <f>F22+(2/0.017)*(F8*F51+F23*F50)</f>
        <v>-133.1012998032648</v>
      </c>
    </row>
    <row r="83" spans="1:6" ht="12.75">
      <c r="A83" t="s">
        <v>82</v>
      </c>
      <c r="B83">
        <f>B23+(3/0.017)*(B9*B51+B24*B50)</f>
        <v>0.9380011342648836</v>
      </c>
      <c r="C83">
        <f>C23+(3/0.017)*(C9*C51+C24*C50)</f>
        <v>0.7519520456539751</v>
      </c>
      <c r="D83">
        <f>D23+(3/0.017)*(D9*D51+D24*D50)</f>
        <v>-0.1210649773044727</v>
      </c>
      <c r="E83">
        <f>E23+(3/0.017)*(E9*E51+E24*E50)</f>
        <v>-0.35251353463275037</v>
      </c>
      <c r="F83">
        <f>F23+(3/0.017)*(F9*F51+F24*F50)</f>
        <v>6.822840573474138</v>
      </c>
    </row>
    <row r="84" spans="1:6" ht="12.75">
      <c r="A84" t="s">
        <v>83</v>
      </c>
      <c r="B84">
        <f>B24+(4/0.017)*(B10*B51+B25*B50)</f>
        <v>3.3073577729559176</v>
      </c>
      <c r="C84">
        <f>C24+(4/0.017)*(C10*C51+C25*C50)</f>
        <v>-0.5436552410382591</v>
      </c>
      <c r="D84">
        <f>D24+(4/0.017)*(D10*D51+D25*D50)</f>
        <v>0.4764423616762193</v>
      </c>
      <c r="E84">
        <f>E24+(4/0.017)*(E10*E51+E25*E50)</f>
        <v>1.7259411919317669</v>
      </c>
      <c r="F84">
        <f>F24+(4/0.017)*(F10*F51+F25*F50)</f>
        <v>0.830969337295928</v>
      </c>
    </row>
    <row r="85" spans="1:6" ht="12.75">
      <c r="A85" t="s">
        <v>84</v>
      </c>
      <c r="B85">
        <f>B25+(5/0.017)*(B11*B51+B26*B50)</f>
        <v>0.6564830020758723</v>
      </c>
      <c r="C85">
        <f>C25+(5/0.017)*(C11*C51+C26*C50)</f>
        <v>-0.3252003966183363</v>
      </c>
      <c r="D85">
        <f>D25+(5/0.017)*(D11*D51+D26*D50)</f>
        <v>-0.5976814620656845</v>
      </c>
      <c r="E85">
        <f>E25+(5/0.017)*(E11*E51+E26*E50)</f>
        <v>-0.4033823815426144</v>
      </c>
      <c r="F85">
        <f>F25+(5/0.017)*(F11*F51+F26*F50)</f>
        <v>-1.4156836536142519</v>
      </c>
    </row>
    <row r="86" spans="1:6" ht="12.75">
      <c r="A86" t="s">
        <v>85</v>
      </c>
      <c r="B86">
        <f>B26+(6/0.017)*(B12*B51+B27*B50)</f>
        <v>-0.30360401151828903</v>
      </c>
      <c r="C86">
        <f>C26+(6/0.017)*(C12*C51+C27*C50)</f>
        <v>-0.12936840811462813</v>
      </c>
      <c r="D86">
        <f>D26+(6/0.017)*(D12*D51+D27*D50)</f>
        <v>-0.7503015680012933</v>
      </c>
      <c r="E86">
        <f>E26+(6/0.017)*(E12*E51+E27*E50)</f>
        <v>0.6108631602401717</v>
      </c>
      <c r="F86">
        <f>F26+(6/0.017)*(F12*F51+F27*F50)</f>
        <v>1.6461789434190128</v>
      </c>
    </row>
    <row r="87" spans="1:6" ht="12.75">
      <c r="A87" t="s">
        <v>86</v>
      </c>
      <c r="B87">
        <f>B27+(7/0.017)*(B13*B51+B28*B50)</f>
        <v>0.06863458488822474</v>
      </c>
      <c r="C87">
        <f>C27+(7/0.017)*(C13*C51+C28*C50)</f>
        <v>-0.2279158820322547</v>
      </c>
      <c r="D87">
        <f>D27+(7/0.017)*(D13*D51+D28*D50)</f>
        <v>-0.0003086931628667935</v>
      </c>
      <c r="E87">
        <f>E27+(7/0.017)*(E13*E51+E28*E50)</f>
        <v>0.24062335622912803</v>
      </c>
      <c r="F87">
        <f>F27+(7/0.017)*(F13*F51+F28*F50)</f>
        <v>0.23209303993418492</v>
      </c>
    </row>
    <row r="88" spans="1:6" ht="12.75">
      <c r="A88" t="s">
        <v>87</v>
      </c>
      <c r="B88">
        <f>B28+(8/0.017)*(B14*B51+B29*B50)</f>
        <v>0.32095321656898773</v>
      </c>
      <c r="C88">
        <f>C28+(8/0.017)*(C14*C51+C29*C50)</f>
        <v>0.044226714837311984</v>
      </c>
      <c r="D88">
        <f>D28+(8/0.017)*(D14*D51+D29*D50)</f>
        <v>-0.1296614849845715</v>
      </c>
      <c r="E88">
        <f>E28+(8/0.017)*(E14*E51+E29*E50)</f>
        <v>0.19455346891215966</v>
      </c>
      <c r="F88">
        <f>F28+(8/0.017)*(F14*F51+F29*F50)</f>
        <v>-0.005801117006988862</v>
      </c>
    </row>
    <row r="89" spans="1:6" ht="12.75">
      <c r="A89" t="s">
        <v>88</v>
      </c>
      <c r="B89">
        <f>B29+(9/0.017)*(B15*B51+B30*B50)</f>
        <v>0.06485873542588982</v>
      </c>
      <c r="C89">
        <f>C29+(9/0.017)*(C15*C51+C30*C50)</f>
        <v>-0.07210504968396658</v>
      </c>
      <c r="D89">
        <f>D29+(9/0.017)*(D15*D51+D30*D50)</f>
        <v>-0.13458767571867716</v>
      </c>
      <c r="E89">
        <f>E29+(9/0.017)*(E15*E51+E30*E50)</f>
        <v>-0.033588015631040954</v>
      </c>
      <c r="F89">
        <f>F29+(9/0.017)*(F15*F51+F30*F50)</f>
        <v>-0.022124838960791114</v>
      </c>
    </row>
    <row r="90" spans="1:6" ht="12.75">
      <c r="A90" t="s">
        <v>89</v>
      </c>
      <c r="B90">
        <f>B30+(10/0.017)*(B16*B51+B31*B50)</f>
        <v>0.027537730605976998</v>
      </c>
      <c r="C90">
        <f>C30+(10/0.017)*(C16*C51+C31*C50)</f>
        <v>0.06254017489187652</v>
      </c>
      <c r="D90">
        <f>D30+(10/0.017)*(D16*D51+D31*D50)</f>
        <v>-0.025079315289532795</v>
      </c>
      <c r="E90">
        <f>E30+(10/0.017)*(E16*E51+E31*E50)</f>
        <v>0.059619261456517116</v>
      </c>
      <c r="F90">
        <f>F30+(10/0.017)*(F16*F51+F31*F50)</f>
        <v>0.30751079469946097</v>
      </c>
    </row>
    <row r="91" spans="1:6" ht="12.75">
      <c r="A91" t="s">
        <v>90</v>
      </c>
      <c r="B91">
        <f>B31+(11/0.017)*(B17*B51+B32*B50)</f>
        <v>-0.008561748860739753</v>
      </c>
      <c r="C91">
        <f>C31+(11/0.017)*(C17*C51+C32*C50)</f>
        <v>-0.06332184286788328</v>
      </c>
      <c r="D91">
        <f>D31+(11/0.017)*(D17*D51+D32*D50)</f>
        <v>-0.04166685606455523</v>
      </c>
      <c r="E91">
        <f>E31+(11/0.017)*(E17*E51+E32*E50)</f>
        <v>0.008145186946049968</v>
      </c>
      <c r="F91">
        <f>F31+(11/0.017)*(F17*F51+F32*F50)</f>
        <v>0.01542026128498724</v>
      </c>
    </row>
    <row r="92" spans="1:6" ht="12.75">
      <c r="A92" t="s">
        <v>91</v>
      </c>
      <c r="B92">
        <f>B32+(12/0.017)*(B18*B51+B33*B50)</f>
        <v>0.01695419395094347</v>
      </c>
      <c r="C92">
        <f>C32+(12/0.017)*(C18*C51+C33*C50)</f>
        <v>0.023062254384547655</v>
      </c>
      <c r="D92">
        <f>D32+(12/0.017)*(D18*D51+D33*D50)</f>
        <v>-0.020462103332445327</v>
      </c>
      <c r="E92">
        <f>E32+(12/0.017)*(E18*E51+E33*E50)</f>
        <v>0.03736434124857231</v>
      </c>
      <c r="F92">
        <f>F32+(12/0.017)*(F18*F51+F33*F50)</f>
        <v>0.038572666884582205</v>
      </c>
    </row>
    <row r="93" spans="1:6" ht="12.75">
      <c r="A93" t="s">
        <v>92</v>
      </c>
      <c r="B93">
        <f>B33+(13/0.017)*(B19*B51+B34*B50)</f>
        <v>0.10474299631681921</v>
      </c>
      <c r="C93">
        <f>C33+(13/0.017)*(C19*C51+C34*C50)</f>
        <v>0.07654627709284015</v>
      </c>
      <c r="D93">
        <f>D33+(13/0.017)*(D19*D51+D34*D50)</f>
        <v>0.08903956271932797</v>
      </c>
      <c r="E93">
        <f>E33+(13/0.017)*(E19*E51+E34*E50)</f>
        <v>0.09751404446202232</v>
      </c>
      <c r="F93">
        <f>F33+(13/0.017)*(F19*F51+F34*F50)</f>
        <v>0.0656397623261657</v>
      </c>
    </row>
    <row r="94" spans="1:6" ht="12.75">
      <c r="A94" t="s">
        <v>93</v>
      </c>
      <c r="B94">
        <f>B34+(14/0.017)*(B20*B51+B35*B50)</f>
        <v>-0.023412162386658223</v>
      </c>
      <c r="C94">
        <f>C34+(14/0.017)*(C20*C51+C35*C50)</f>
        <v>-0.013353502778721608</v>
      </c>
      <c r="D94">
        <f>D34+(14/0.017)*(D20*D51+D35*D50)</f>
        <v>-0.005937283707917489</v>
      </c>
      <c r="E94">
        <f>E34+(14/0.017)*(E20*E51+E35*E50)</f>
        <v>0.018661519932595887</v>
      </c>
      <c r="F94">
        <f>F34+(14/0.017)*(F20*F51+F35*F50)</f>
        <v>-0.013617833198854883</v>
      </c>
    </row>
    <row r="95" spans="1:6" ht="12.75">
      <c r="A95" t="s">
        <v>94</v>
      </c>
      <c r="B95" s="49">
        <f>B35</f>
        <v>-0.002478566</v>
      </c>
      <c r="C95" s="49">
        <f>C35</f>
        <v>-0.004383547</v>
      </c>
      <c r="D95" s="49">
        <f>D35</f>
        <v>-0.00689715</v>
      </c>
      <c r="E95" s="49">
        <f>E35</f>
        <v>-0.004476419</v>
      </c>
      <c r="F95" s="49">
        <f>F35</f>
        <v>0.006651327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2.3927158513173</v>
      </c>
      <c r="C103">
        <f>C63*10000/C62</f>
        <v>0.9722198025529233</v>
      </c>
      <c r="D103">
        <f>D63*10000/D62</f>
        <v>1.3169459836198825</v>
      </c>
      <c r="E103">
        <f>E63*10000/E62</f>
        <v>2.379044270831201</v>
      </c>
      <c r="F103">
        <f>F63*10000/F62</f>
        <v>-1.8092092596584246</v>
      </c>
      <c r="G103">
        <f>AVERAGE(C103:E103)</f>
        <v>1.5560700190013357</v>
      </c>
      <c r="H103">
        <f>STDEV(C103:E103)</f>
        <v>0.7332625719068491</v>
      </c>
      <c r="I103">
        <f>(B103*B4+C103*C4+D103*D4+E103*E4+F103*F4)/SUM(B4:F4)</f>
        <v>1.2272808991651176</v>
      </c>
      <c r="K103">
        <f>(LN(H103)+LN(H123))/2-LN(K114*K115^3)</f>
        <v>-4.30392206800012</v>
      </c>
    </row>
    <row r="104" spans="1:11" ht="12.75">
      <c r="A104" t="s">
        <v>68</v>
      </c>
      <c r="B104">
        <f>B64*10000/B62</f>
        <v>-1.1407278239290404</v>
      </c>
      <c r="C104">
        <f>C64*10000/C62</f>
        <v>-0.4210046320993321</v>
      </c>
      <c r="D104">
        <f>D64*10000/D62</f>
        <v>-0.18358748794582838</v>
      </c>
      <c r="E104">
        <f>E64*10000/E62</f>
        <v>-0.13120037587481956</v>
      </c>
      <c r="F104">
        <f>F64*10000/F62</f>
        <v>-0.707896791092688</v>
      </c>
      <c r="G104">
        <f>AVERAGE(C104:E104)</f>
        <v>-0.24526416530666004</v>
      </c>
      <c r="H104">
        <f>STDEV(C104:E104)</f>
        <v>0.15443327403498508</v>
      </c>
      <c r="I104">
        <f>(B104*B4+C104*C4+D104*D4+E104*E4+F104*F4)/SUM(B4:F4)</f>
        <v>-0.4366049226103296</v>
      </c>
      <c r="K104">
        <f>(LN(H104)+LN(H124))/2-LN(K114*K115^4)</f>
        <v>-4.157157289505727</v>
      </c>
    </row>
    <row r="105" spans="1:11" ht="12.75">
      <c r="A105" t="s">
        <v>69</v>
      </c>
      <c r="B105">
        <f>B65*10000/B62</f>
        <v>-0.14212684344507465</v>
      </c>
      <c r="C105">
        <f>C65*10000/C62</f>
        <v>-0.5955795884020915</v>
      </c>
      <c r="D105">
        <f>D65*10000/D62</f>
        <v>-0.0768523937999765</v>
      </c>
      <c r="E105">
        <f>E65*10000/E62</f>
        <v>0.07268499350644274</v>
      </c>
      <c r="F105">
        <f>F65*10000/F62</f>
        <v>-0.8811660406600569</v>
      </c>
      <c r="G105">
        <f>AVERAGE(C105:E105)</f>
        <v>-0.19991566289854176</v>
      </c>
      <c r="H105">
        <f>STDEV(C105:E105)</f>
        <v>0.3507175701462167</v>
      </c>
      <c r="I105">
        <f>(B105*B4+C105*C4+D105*D4+E105*E4+F105*F4)/SUM(B4:F4)</f>
        <v>-0.2826317196809518</v>
      </c>
      <c r="K105">
        <f>(LN(H105)+LN(H125))/2-LN(K114*K115^5)</f>
        <v>-4.20178312932096</v>
      </c>
    </row>
    <row r="106" spans="1:11" ht="12.75">
      <c r="A106" t="s">
        <v>70</v>
      </c>
      <c r="B106">
        <f>B66*10000/B62</f>
        <v>2.7689246875791698</v>
      </c>
      <c r="C106">
        <f>C66*10000/C62</f>
        <v>1.931729619730712</v>
      </c>
      <c r="D106">
        <f>D66*10000/D62</f>
        <v>1.6585028569662135</v>
      </c>
      <c r="E106">
        <f>E66*10000/E62</f>
        <v>1.4412469738216207</v>
      </c>
      <c r="F106">
        <f>F66*10000/F62</f>
        <v>13.410638792624264</v>
      </c>
      <c r="G106">
        <f>AVERAGE(C106:E106)</f>
        <v>1.6771598168395154</v>
      </c>
      <c r="H106">
        <f>STDEV(C106:E106)</f>
        <v>0.24577300115814724</v>
      </c>
      <c r="I106">
        <f>(B106*B4+C106*C4+D106*D4+E106*E4+F106*F4)/SUM(B4:F4)</f>
        <v>3.403367900259053</v>
      </c>
      <c r="K106">
        <f>(LN(H106)+LN(H126))/2-LN(K114*K115^6)</f>
        <v>-2.998049043017944</v>
      </c>
    </row>
    <row r="107" spans="1:11" ht="12.75">
      <c r="A107" t="s">
        <v>71</v>
      </c>
      <c r="B107">
        <f>B67*10000/B62</f>
        <v>0.061858219225210995</v>
      </c>
      <c r="C107">
        <f>C67*10000/C62</f>
        <v>0.13164144377042825</v>
      </c>
      <c r="D107">
        <f>D67*10000/D62</f>
        <v>-0.18958958341587817</v>
      </c>
      <c r="E107">
        <f>E67*10000/E62</f>
        <v>0.0813878706894033</v>
      </c>
      <c r="F107">
        <f>F67*10000/F62</f>
        <v>0.0018266168835652276</v>
      </c>
      <c r="G107">
        <f>AVERAGE(C107:E107)</f>
        <v>0.007813243681317791</v>
      </c>
      <c r="H107">
        <f>STDEV(C107:E107)</f>
        <v>0.1727925418278421</v>
      </c>
      <c r="I107">
        <f>(B107*B4+C107*C4+D107*D4+E107*E4+F107*F4)/SUM(B4:F4)</f>
        <v>0.014853993668854345</v>
      </c>
      <c r="K107">
        <f>(LN(H107)+LN(H127))/2-LN(K114*K115^7)</f>
        <v>-3.116704998374532</v>
      </c>
    </row>
    <row r="108" spans="1:9" ht="12.75">
      <c r="A108" t="s">
        <v>72</v>
      </c>
      <c r="B108">
        <f>B68*10000/B62</f>
        <v>-0.02089024473363862</v>
      </c>
      <c r="C108">
        <f>C68*10000/C62</f>
        <v>-0.15084149641000677</v>
      </c>
      <c r="D108">
        <f>D68*10000/D62</f>
        <v>0.10697688661221165</v>
      </c>
      <c r="E108">
        <f>E68*10000/E62</f>
        <v>-0.03817340727975939</v>
      </c>
      <c r="F108">
        <f>F68*10000/F62</f>
        <v>0.01432925371245432</v>
      </c>
      <c r="G108">
        <f>AVERAGE(C108:E108)</f>
        <v>-0.02734600569251817</v>
      </c>
      <c r="H108">
        <f>STDEV(C108:E108)</f>
        <v>0.12924977417735156</v>
      </c>
      <c r="I108">
        <f>(B108*B4+C108*C4+D108*D4+E108*E4+F108*F4)/SUM(B4:F4)</f>
        <v>-0.020859216347141066</v>
      </c>
    </row>
    <row r="109" spans="1:9" ht="12.75">
      <c r="A109" t="s">
        <v>73</v>
      </c>
      <c r="B109">
        <f>B69*10000/B62</f>
        <v>0.022004376494329275</v>
      </c>
      <c r="C109">
        <f>C69*10000/C62</f>
        <v>0.05104877065245575</v>
      </c>
      <c r="D109">
        <f>D69*10000/D62</f>
        <v>0.013809210055208056</v>
      </c>
      <c r="E109">
        <f>E69*10000/E62</f>
        <v>0.12884097061866118</v>
      </c>
      <c r="F109">
        <f>F69*10000/F62</f>
        <v>0.0767663834240476</v>
      </c>
      <c r="G109">
        <f>AVERAGE(C109:E109)</f>
        <v>0.06456631710877499</v>
      </c>
      <c r="H109">
        <f>STDEV(C109:E109)</f>
        <v>0.058695140610028056</v>
      </c>
      <c r="I109">
        <f>(B109*B4+C109*C4+D109*D4+E109*E4+F109*F4)/SUM(B4:F4)</f>
        <v>0.06004846074311997</v>
      </c>
    </row>
    <row r="110" spans="1:11" ht="12.75">
      <c r="A110" t="s">
        <v>74</v>
      </c>
      <c r="B110">
        <f>B70*10000/B62</f>
        <v>-0.4185450681917366</v>
      </c>
      <c r="C110">
        <f>C70*10000/C62</f>
        <v>-0.20407648793526748</v>
      </c>
      <c r="D110">
        <f>D70*10000/D62</f>
        <v>-0.19067907593010985</v>
      </c>
      <c r="E110">
        <f>E70*10000/E62</f>
        <v>-0.1924035931992538</v>
      </c>
      <c r="F110">
        <f>F70*10000/F62</f>
        <v>-0.44634349098044945</v>
      </c>
      <c r="G110">
        <f>AVERAGE(C110:E110)</f>
        <v>-0.19571971902154373</v>
      </c>
      <c r="H110">
        <f>STDEV(C110:E110)</f>
        <v>0.007288359209103099</v>
      </c>
      <c r="I110">
        <f>(B110*B4+C110*C4+D110*D4+E110*E4+F110*F4)/SUM(B4:F4)</f>
        <v>-0.261442886165819</v>
      </c>
      <c r="K110">
        <f>EXP(AVERAGE(K103:K107))</f>
        <v>0.023388208224872253</v>
      </c>
    </row>
    <row r="111" spans="1:9" ht="12.75">
      <c r="A111" t="s">
        <v>75</v>
      </c>
      <c r="B111">
        <f>B71*10000/B62</f>
        <v>0.015877325829831736</v>
      </c>
      <c r="C111">
        <f>C71*10000/C62</f>
        <v>-0.003649989843318097</v>
      </c>
      <c r="D111">
        <f>D71*10000/D62</f>
        <v>-0.007265493436327245</v>
      </c>
      <c r="E111">
        <f>E71*10000/E62</f>
        <v>-0.05863314560207723</v>
      </c>
      <c r="F111">
        <f>F71*10000/F62</f>
        <v>-0.048607036715247444</v>
      </c>
      <c r="G111">
        <f>AVERAGE(C111:E111)</f>
        <v>-0.023182876293907525</v>
      </c>
      <c r="H111">
        <f>STDEV(C111:E111)</f>
        <v>0.03075401050390152</v>
      </c>
      <c r="I111">
        <f>(B111*B4+C111*C4+D111*D4+E111*E4+F111*F4)/SUM(B4:F4)</f>
        <v>-0.0209345172039657</v>
      </c>
    </row>
    <row r="112" spans="1:9" ht="12.75">
      <c r="A112" t="s">
        <v>76</v>
      </c>
      <c r="B112">
        <f>B72*10000/B62</f>
        <v>-0.04087029522481327</v>
      </c>
      <c r="C112">
        <f>C72*10000/C62</f>
        <v>-0.024546152425775798</v>
      </c>
      <c r="D112">
        <f>D72*10000/D62</f>
        <v>-0.0008469545893880412</v>
      </c>
      <c r="E112">
        <f>E72*10000/E62</f>
        <v>-0.02402877667355789</v>
      </c>
      <c r="F112">
        <f>F72*10000/F62</f>
        <v>-0.043310061918376386</v>
      </c>
      <c r="G112">
        <f>AVERAGE(C112:E112)</f>
        <v>-0.01647396122957391</v>
      </c>
      <c r="H112">
        <f>STDEV(C112:E112)</f>
        <v>0.013535856892585548</v>
      </c>
      <c r="I112">
        <f>(B112*B4+C112*C4+D112*D4+E112*E4+F112*F4)/SUM(B4:F4)</f>
        <v>-0.023590979182184495</v>
      </c>
    </row>
    <row r="113" spans="1:9" ht="12.75">
      <c r="A113" t="s">
        <v>77</v>
      </c>
      <c r="B113">
        <f>B73*10000/B62</f>
        <v>0.02217402369676308</v>
      </c>
      <c r="C113">
        <f>C73*10000/C62</f>
        <v>0.02132265040223995</v>
      </c>
      <c r="D113">
        <f>D73*10000/D62</f>
        <v>0.040516689457371</v>
      </c>
      <c r="E113">
        <f>E73*10000/E62</f>
        <v>0.041407419933707994</v>
      </c>
      <c r="F113">
        <f>F73*10000/F62</f>
        <v>0.0189189035836145</v>
      </c>
      <c r="G113">
        <f>AVERAGE(C113:E113)</f>
        <v>0.034415586597772975</v>
      </c>
      <c r="H113">
        <f>STDEV(C113:E113)</f>
        <v>0.011347558497782398</v>
      </c>
      <c r="I113">
        <f>(B113*B4+C113*C4+D113*D4+E113*E4+F113*F4)/SUM(B4:F4)</f>
        <v>0.030573186912442617</v>
      </c>
    </row>
    <row r="114" spans="1:11" ht="12.75">
      <c r="A114" t="s">
        <v>78</v>
      </c>
      <c r="B114">
        <f>B74*10000/B62</f>
        <v>-0.20357769622624783</v>
      </c>
      <c r="C114">
        <f>C74*10000/C62</f>
        <v>-0.18763543875613317</v>
      </c>
      <c r="D114">
        <f>D74*10000/D62</f>
        <v>-0.18894393940050466</v>
      </c>
      <c r="E114">
        <f>E74*10000/E62</f>
        <v>-0.18539487061970564</v>
      </c>
      <c r="F114">
        <f>F74*10000/F62</f>
        <v>-0.14422963000275524</v>
      </c>
      <c r="G114">
        <f>AVERAGE(C114:E114)</f>
        <v>-0.1873247495921145</v>
      </c>
      <c r="H114">
        <f>STDEV(C114:E114)</f>
        <v>0.0017948170157943146</v>
      </c>
      <c r="I114">
        <f>(B114*B4+C114*C4+D114*D4+E114*E4+F114*F4)/SUM(B4:F4)</f>
        <v>-0.18391475859283588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0.002466525020537856</v>
      </c>
      <c r="C115">
        <f>C75*10000/C62</f>
        <v>-0.0009282666043030318</v>
      </c>
      <c r="D115">
        <f>D75*10000/D62</f>
        <v>0.00035296851866317784</v>
      </c>
      <c r="E115">
        <f>E75*10000/E62</f>
        <v>-0.0028648583980422416</v>
      </c>
      <c r="F115">
        <f>F75*10000/F62</f>
        <v>-0.003020193271676963</v>
      </c>
      <c r="G115">
        <f>AVERAGE(C115:E115)</f>
        <v>-0.0011467188278940319</v>
      </c>
      <c r="H115">
        <f>STDEV(C115:E115)</f>
        <v>0.0016199980083204933</v>
      </c>
      <c r="I115">
        <f>(B115*B4+C115*C4+D115*D4+E115*E4+F115*F4)/SUM(B4:F4)</f>
        <v>-0.0008747984954429552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118.46033604688483</v>
      </c>
      <c r="C122">
        <f>C82*10000/C62</f>
        <v>77.66192581144428</v>
      </c>
      <c r="D122">
        <f>D82*10000/D62</f>
        <v>-10.337166650486376</v>
      </c>
      <c r="E122">
        <f>E82*10000/E62</f>
        <v>-64.24563426137952</v>
      </c>
      <c r="F122">
        <f>F82*10000/F62</f>
        <v>-133.10483750683454</v>
      </c>
      <c r="G122">
        <f>AVERAGE(C122:E122)</f>
        <v>1.0263749665261248</v>
      </c>
      <c r="H122">
        <f>STDEV(C122:E122)</f>
        <v>71.63299840169128</v>
      </c>
      <c r="I122">
        <f>(B122*B4+C122*C4+D122*D4+E122*E4+F122*F4)/SUM(B4:F4)</f>
        <v>0.08214355694371803</v>
      </c>
    </row>
    <row r="123" spans="1:9" ht="12.75">
      <c r="A123" t="s">
        <v>82</v>
      </c>
      <c r="B123">
        <f>B83*10000/B62</f>
        <v>0.9380034238362747</v>
      </c>
      <c r="C123">
        <f>C83*10000/C62</f>
        <v>0.7519520491396909</v>
      </c>
      <c r="D123">
        <f>D83*10000/D62</f>
        <v>-0.12106518950066272</v>
      </c>
      <c r="E123">
        <f>E83*10000/E62</f>
        <v>-0.35251321446876116</v>
      </c>
      <c r="F123">
        <f>F83*10000/F62</f>
        <v>6.82302191796505</v>
      </c>
      <c r="G123">
        <f>AVERAGE(C123:E123)</f>
        <v>0.0927912150567557</v>
      </c>
      <c r="H123">
        <f>STDEV(C123:E123)</f>
        <v>0.5824618450654871</v>
      </c>
      <c r="I123">
        <f>(B123*B4+C123*C4+D123*D4+E123*E4+F123*F4)/SUM(B4:F4)</f>
        <v>1.1146247207057167</v>
      </c>
    </row>
    <row r="124" spans="1:9" ht="12.75">
      <c r="A124" t="s">
        <v>83</v>
      </c>
      <c r="B124">
        <f>B84*10000/B62</f>
        <v>3.307365845901099</v>
      </c>
      <c r="C124">
        <f>C84*10000/C62</f>
        <v>-0.5436552435584034</v>
      </c>
      <c r="D124">
        <f>D84*10000/D62</f>
        <v>0.4764431967588019</v>
      </c>
      <c r="E124">
        <f>E84*10000/E62</f>
        <v>1.7259396243771548</v>
      </c>
      <c r="F124">
        <f>F84*10000/F62</f>
        <v>0.83099142365568</v>
      </c>
      <c r="G124">
        <f>AVERAGE(C124:E124)</f>
        <v>0.552909192525851</v>
      </c>
      <c r="H124">
        <f>STDEV(C124:E124)</f>
        <v>1.1367279808825594</v>
      </c>
      <c r="I124">
        <f>(B124*B4+C124*C4+D124*D4+E124*E4+F124*F4)/SUM(B4:F4)</f>
        <v>0.9884205074791493</v>
      </c>
    </row>
    <row r="125" spans="1:9" ht="12.75">
      <c r="A125" t="s">
        <v>84</v>
      </c>
      <c r="B125">
        <f>B85*10000/B62</f>
        <v>0.6564846044883271</v>
      </c>
      <c r="C125">
        <f>C85*10000/C62</f>
        <v>-0.3252003981258209</v>
      </c>
      <c r="D125">
        <f>D85*10000/D62</f>
        <v>-0.5976825096496508</v>
      </c>
      <c r="E125">
        <f>E85*10000/E62</f>
        <v>-0.40338201517792266</v>
      </c>
      <c r="F125">
        <f>F85*10000/F62</f>
        <v>-1.4157212811139266</v>
      </c>
      <c r="G125">
        <f>AVERAGE(C125:E125)</f>
        <v>-0.44208830765113144</v>
      </c>
      <c r="H125">
        <f>STDEV(C125:E125)</f>
        <v>0.14030416274254803</v>
      </c>
      <c r="I125">
        <f>(B125*B4+C125*C4+D125*D4+E125*E4+F125*F4)/SUM(B4:F4)</f>
        <v>-0.4133373912685235</v>
      </c>
    </row>
    <row r="126" spans="1:9" ht="12.75">
      <c r="A126" t="s">
        <v>85</v>
      </c>
      <c r="B126">
        <f>B86*10000/B62</f>
        <v>-0.3036047525867521</v>
      </c>
      <c r="C126">
        <f>C86*10000/C62</f>
        <v>-0.12936840871432265</v>
      </c>
      <c r="D126">
        <f>D86*10000/D62</f>
        <v>-0.7503028830895843</v>
      </c>
      <c r="E126">
        <f>E86*10000/E62</f>
        <v>0.6108626054348465</v>
      </c>
      <c r="F126">
        <f>F86*10000/F62</f>
        <v>1.6462226972601337</v>
      </c>
      <c r="G126">
        <f>AVERAGE(C126:E126)</f>
        <v>-0.08960289545635347</v>
      </c>
      <c r="H126">
        <f>STDEV(C126:E126)</f>
        <v>0.681453478838424</v>
      </c>
      <c r="I126">
        <f>(B126*B4+C126*C4+D126*D4+E126*E4+F126*F4)/SUM(B4:F4)</f>
        <v>0.11154820090422903</v>
      </c>
    </row>
    <row r="127" spans="1:9" ht="12.75">
      <c r="A127" t="s">
        <v>86</v>
      </c>
      <c r="B127">
        <f>B87*10000/B62</f>
        <v>0.06863475241870659</v>
      </c>
      <c r="C127">
        <f>C87*10000/C62</f>
        <v>-0.22791588308877156</v>
      </c>
      <c r="D127">
        <f>D87*10000/D62</f>
        <v>-0.00030869370392758996</v>
      </c>
      <c r="E127">
        <f>E87*10000/E62</f>
        <v>0.24062313768735286</v>
      </c>
      <c r="F127">
        <f>F87*10000/F62</f>
        <v>0.23209920874228152</v>
      </c>
      <c r="G127">
        <f>AVERAGE(C127:E127)</f>
        <v>0.004132853631551238</v>
      </c>
      <c r="H127">
        <f>STDEV(C127:E127)</f>
        <v>0.2343010862213668</v>
      </c>
      <c r="I127">
        <f>(B127*B4+C127*C4+D127*D4+E127*E4+F127*F4)/SUM(B4:F4)</f>
        <v>0.04393174908897161</v>
      </c>
    </row>
    <row r="128" spans="1:9" ht="12.75">
      <c r="A128" t="s">
        <v>87</v>
      </c>
      <c r="B128">
        <f>B88*10000/B62</f>
        <v>0.32095399998520724</v>
      </c>
      <c r="C128">
        <f>C88*10000/C62</f>
        <v>0.0442267150423274</v>
      </c>
      <c r="D128">
        <f>D88*10000/D62</f>
        <v>-0.12966171224825848</v>
      </c>
      <c r="E128">
        <f>E88*10000/E62</f>
        <v>0.1945532922125195</v>
      </c>
      <c r="F128">
        <f>F88*10000/F62</f>
        <v>-0.005801271195057457</v>
      </c>
      <c r="G128">
        <f>AVERAGE(C128:E128)</f>
        <v>0.036372765002196134</v>
      </c>
      <c r="H128">
        <f>STDEV(C128:E128)</f>
        <v>0.16225013305942226</v>
      </c>
      <c r="I128">
        <f>(B128*B4+C128*C4+D128*D4+E128*E4+F128*F4)/SUM(B4:F4)</f>
        <v>0.0719113383339799</v>
      </c>
    </row>
    <row r="129" spans="1:9" ht="12.75">
      <c r="A129" t="s">
        <v>88</v>
      </c>
      <c r="B129">
        <f>B89*10000/B62</f>
        <v>0.06485889373988292</v>
      </c>
      <c r="C129">
        <f>C89*10000/C62</f>
        <v>-0.07210505001821359</v>
      </c>
      <c r="D129">
        <f>D89*10000/D62</f>
        <v>-0.13458791161672667</v>
      </c>
      <c r="E129">
        <f>E89*10000/E62</f>
        <v>-0.03358798512533828</v>
      </c>
      <c r="F129">
        <f>F89*10000/F62</f>
        <v>-0.022125427017571083</v>
      </c>
      <c r="G129">
        <f>AVERAGE(C129:E129)</f>
        <v>-0.08009364892009285</v>
      </c>
      <c r="H129">
        <f>STDEV(C129:E129)</f>
        <v>0.05097165459476269</v>
      </c>
      <c r="I129">
        <f>(B129*B4+C129*C4+D129*D4+E129*E4+F129*F4)/SUM(B4:F4)</f>
        <v>-0.051376375385945194</v>
      </c>
    </row>
    <row r="130" spans="1:9" ht="12.75">
      <c r="A130" t="s">
        <v>89</v>
      </c>
      <c r="B130">
        <f>B90*10000/B62</f>
        <v>0.027537797822953465</v>
      </c>
      <c r="C130">
        <f>C90*10000/C62</f>
        <v>0.06254017518178501</v>
      </c>
      <c r="D130">
        <f>D90*10000/D62</f>
        <v>-0.025079359247209665</v>
      </c>
      <c r="E130">
        <f>E90*10000/E62</f>
        <v>0.05961920730841015</v>
      </c>
      <c r="F130">
        <f>F90*10000/F62</f>
        <v>0.30751896803839723</v>
      </c>
      <c r="G130">
        <f>AVERAGE(C130:E130)</f>
        <v>0.03236000774766183</v>
      </c>
      <c r="H130">
        <f>STDEV(C130:E130)</f>
        <v>0.04976538630321252</v>
      </c>
      <c r="I130">
        <f>(B130*B4+C130*C4+D130*D4+E130*E4+F130*F4)/SUM(B4:F4)</f>
        <v>0.06844833097366176</v>
      </c>
    </row>
    <row r="131" spans="1:9" ht="12.75">
      <c r="A131" t="s">
        <v>90</v>
      </c>
      <c r="B131">
        <f>B91*10000/B62</f>
        <v>-0.008561769759152913</v>
      </c>
      <c r="C131">
        <f>C91*10000/C62</f>
        <v>-0.06332184316141524</v>
      </c>
      <c r="D131">
        <f>D91*10000/D62</f>
        <v>-0.041666929095982685</v>
      </c>
      <c r="E131">
        <f>E91*10000/E62</f>
        <v>0.008145179548332465</v>
      </c>
      <c r="F131">
        <f>F91*10000/F62</f>
        <v>0.015420671140589516</v>
      </c>
      <c r="G131">
        <f>AVERAGE(C131:E131)</f>
        <v>-0.03228119756968849</v>
      </c>
      <c r="H131">
        <f>STDEV(C131:E131)</f>
        <v>0.03664632042868224</v>
      </c>
      <c r="I131">
        <f>(B131*B4+C131*C4+D131*D4+E131*E4+F131*F4)/SUM(B4:F4)</f>
        <v>-0.02247390671163852</v>
      </c>
    </row>
    <row r="132" spans="1:9" ht="12.75">
      <c r="A132" t="s">
        <v>91</v>
      </c>
      <c r="B132">
        <f>B92*10000/B62</f>
        <v>0.016954235334515417</v>
      </c>
      <c r="C132">
        <f>C92*10000/C62</f>
        <v>0.023062254491454028</v>
      </c>
      <c r="D132">
        <f>D92*10000/D62</f>
        <v>-0.020462139197321063</v>
      </c>
      <c r="E132">
        <f>E92*10000/E62</f>
        <v>0.03736430731309077</v>
      </c>
      <c r="F132">
        <f>F92*10000/F62</f>
        <v>0.038573692108689966</v>
      </c>
      <c r="G132">
        <f>AVERAGE(C132:E132)</f>
        <v>0.01332147420240791</v>
      </c>
      <c r="H132">
        <f>STDEV(C132:E132)</f>
        <v>0.03011870813107664</v>
      </c>
      <c r="I132">
        <f>(B132*B4+C132*C4+D132*D4+E132*E4+F132*F4)/SUM(B4:F4)</f>
        <v>0.017226413400147685</v>
      </c>
    </row>
    <row r="133" spans="1:9" ht="12.75">
      <c r="A133" t="s">
        <v>92</v>
      </c>
      <c r="B133">
        <f>B93*10000/B62</f>
        <v>0.10474325198449276</v>
      </c>
      <c r="C133">
        <f>C93*10000/C62</f>
        <v>0.07654627744767471</v>
      </c>
      <c r="D133">
        <f>D93*10000/D62</f>
        <v>0.08903971878309135</v>
      </c>
      <c r="E133">
        <f>E93*10000/E62</f>
        <v>0.09751395589666975</v>
      </c>
      <c r="F133">
        <f>F93*10000/F62</f>
        <v>0.06564150696744149</v>
      </c>
      <c r="G133">
        <f>AVERAGE(C133:E133)</f>
        <v>0.0876999840424786</v>
      </c>
      <c r="H133">
        <f>STDEV(C133:E133)</f>
        <v>0.01054784583535977</v>
      </c>
      <c r="I133">
        <f>(B133*B4+C133*C4+D133*D4+E133*E4+F133*F4)/SUM(B4:F4)</f>
        <v>0.08721612198842355</v>
      </c>
    </row>
    <row r="134" spans="1:9" ht="12.75">
      <c r="A134" t="s">
        <v>93</v>
      </c>
      <c r="B134">
        <f>B94*10000/B62</f>
        <v>-0.023412219533515775</v>
      </c>
      <c r="C134">
        <f>C94*10000/C62</f>
        <v>-0.01335350284062252</v>
      </c>
      <c r="D134">
        <f>D94*10000/D62</f>
        <v>-0.005937294114469491</v>
      </c>
      <c r="E134">
        <f>E94*10000/E62</f>
        <v>0.01866150298361073</v>
      </c>
      <c r="F134">
        <f>F94*10000/F62</f>
        <v>-0.013618195147665234</v>
      </c>
      <c r="G134">
        <f>AVERAGE(C134:E134)</f>
        <v>-0.00020976465716042678</v>
      </c>
      <c r="H134">
        <f>STDEV(C134:E134)</f>
        <v>0.016758388787251582</v>
      </c>
      <c r="I134">
        <f>(B134*B4+C134*C4+D134*D4+E134*E4+F134*F4)/SUM(B4:F4)</f>
        <v>-0.00535662532614847</v>
      </c>
    </row>
    <row r="135" spans="1:9" ht="12.75">
      <c r="A135" t="s">
        <v>94</v>
      </c>
      <c r="B135">
        <f>B95*10000/B62</f>
        <v>-0.0024785720499434353</v>
      </c>
      <c r="C135">
        <f>C95*10000/C62</f>
        <v>-0.0043835470203201785</v>
      </c>
      <c r="D135">
        <f>D95*10000/D62</f>
        <v>-0.006897162088954086</v>
      </c>
      <c r="E135">
        <f>E95*10000/E62</f>
        <v>-0.004476414934374078</v>
      </c>
      <c r="F135">
        <f>F95*10000/F62</f>
        <v>0.006651503785826332</v>
      </c>
      <c r="G135">
        <f>AVERAGE(C135:E135)</f>
        <v>-0.0052523746812161145</v>
      </c>
      <c r="H135">
        <f>STDEV(C135:E135)</f>
        <v>0.0014251843125909105</v>
      </c>
      <c r="I135">
        <f>(B135*B4+C135*C4+D135*D4+E135*E4+F135*F4)/SUM(B4:F4)</f>
        <v>-0.0032599364669887053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2004-07-12T11:42:18Z</cp:lastPrinted>
  <dcterms:created xsi:type="dcterms:W3CDTF">2004-07-12T11:42:18Z</dcterms:created>
  <dcterms:modified xsi:type="dcterms:W3CDTF">2004-08-02T15:34:56Z</dcterms:modified>
  <cp:category/>
  <cp:version/>
  <cp:contentType/>
  <cp:contentStatus/>
</cp:coreProperties>
</file>