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<sst xmlns="http://schemas.openxmlformats.org/spreadsheetml/2006/main" count="204" uniqueCount="98">
  <si>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15/07/2004       15:02:01</t>
  </si>
  <si>
    <t>LISSNER</t>
  </si>
  <si>
    <t>HCMQAP284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</si>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</sst>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296334"/>
        <c:axId val="26340415"/>
      </c:lineChart>
      <c:catAx>
        <c:axId val="252963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340415"/>
        <c:crosses val="autoZero"/>
        <c:auto val="1"/>
        <c:lblOffset val="100"/>
        <c:noMultiLvlLbl val="0"/>
      </c:catAx>
      <c:valAx>
        <c:axId val="2634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52963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-0.002257</v>
      </c>
      <c r="C4" s="13">
        <v>-0.003756</v>
      </c>
      <c r="D4" s="13">
        <v>-0.003754</v>
      </c>
      <c r="E4" s="13">
        <v>-0.003754</v>
      </c>
      <c r="F4" s="24">
        <v>-0.002086</v>
      </c>
      <c r="G4" s="34">
        <v>-0.011704</v>
      </c>
    </row>
    <row r="5" spans="1:7" ht="12.75" thickBot="1">
      <c r="A5" s="44" t="s">
        <v>13</v>
      </c>
      <c r="B5" s="45">
        <v>5.620944</v>
      </c>
      <c r="C5" s="46">
        <v>3.620454</v>
      </c>
      <c r="D5" s="46">
        <v>0.134736</v>
      </c>
      <c r="E5" s="46">
        <v>-3.403892</v>
      </c>
      <c r="F5" s="47">
        <v>-6.786576</v>
      </c>
      <c r="G5" s="48">
        <v>4.559886</v>
      </c>
    </row>
    <row r="6" spans="1:7" ht="12.75" thickTop="1">
      <c r="A6" s="6" t="s">
        <v>14</v>
      </c>
      <c r="B6" s="39">
        <v>5.899805</v>
      </c>
      <c r="C6" s="40">
        <v>-6.559197</v>
      </c>
      <c r="D6" s="40">
        <v>25.63607</v>
      </c>
      <c r="E6" s="40">
        <v>-5.015</v>
      </c>
      <c r="F6" s="41">
        <v>-31.6452</v>
      </c>
      <c r="G6" s="42">
        <v>0.006057603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-1.057767</v>
      </c>
      <c r="C8" s="14">
        <v>0.7111115</v>
      </c>
      <c r="D8" s="14">
        <v>-0.06285935</v>
      </c>
      <c r="E8" s="14">
        <v>-0.7460431</v>
      </c>
      <c r="F8" s="25">
        <v>-4.263691</v>
      </c>
      <c r="G8" s="35">
        <v>-0.7461591</v>
      </c>
    </row>
    <row r="9" spans="1:7" ht="12">
      <c r="A9" s="20" t="s">
        <v>17</v>
      </c>
      <c r="B9" s="29">
        <v>-0.01982105</v>
      </c>
      <c r="C9" s="14">
        <v>0.5653339</v>
      </c>
      <c r="D9" s="14">
        <v>0.05380765</v>
      </c>
      <c r="E9" s="14">
        <v>0.1446348</v>
      </c>
      <c r="F9" s="25">
        <v>-1.779449</v>
      </c>
      <c r="G9" s="35">
        <v>-0.05683143</v>
      </c>
    </row>
    <row r="10" spans="1:7" ht="12">
      <c r="A10" s="20" t="s">
        <v>18</v>
      </c>
      <c r="B10" s="29">
        <v>-0.3640818</v>
      </c>
      <c r="C10" s="14">
        <v>-0.3330633</v>
      </c>
      <c r="D10" s="14">
        <v>0.04284915</v>
      </c>
      <c r="E10" s="14">
        <v>0.2794693</v>
      </c>
      <c r="F10" s="25">
        <v>-0.7017979</v>
      </c>
      <c r="G10" s="35">
        <v>-0.1490498</v>
      </c>
    </row>
    <row r="11" spans="1:7" ht="12">
      <c r="A11" s="21" t="s">
        <v>19</v>
      </c>
      <c r="B11" s="31">
        <v>3.109015</v>
      </c>
      <c r="C11" s="16">
        <v>1.68829</v>
      </c>
      <c r="D11" s="16">
        <v>2.167965</v>
      </c>
      <c r="E11" s="16">
        <v>1.922599</v>
      </c>
      <c r="F11" s="27">
        <v>14.39343</v>
      </c>
      <c r="G11" s="37">
        <v>3.763285</v>
      </c>
    </row>
    <row r="12" spans="1:7" ht="12">
      <c r="A12" s="20" t="s">
        <v>20</v>
      </c>
      <c r="B12" s="29">
        <v>-0.1122391</v>
      </c>
      <c r="C12" s="14">
        <v>-0.1214572</v>
      </c>
      <c r="D12" s="14">
        <v>-0.04980397</v>
      </c>
      <c r="E12" s="14">
        <v>-0.06217954</v>
      </c>
      <c r="F12" s="25">
        <v>-0.136192</v>
      </c>
      <c r="G12" s="35">
        <v>-0.0906051</v>
      </c>
    </row>
    <row r="13" spans="1:7" ht="12">
      <c r="A13" s="20" t="s">
        <v>21</v>
      </c>
      <c r="B13" s="29">
        <v>0.08574041</v>
      </c>
      <c r="C13" s="14">
        <v>0.3131056</v>
      </c>
      <c r="D13" s="14">
        <v>0.01524104</v>
      </c>
      <c r="E13" s="14">
        <v>0.08311594</v>
      </c>
      <c r="F13" s="25">
        <v>-0.3134068</v>
      </c>
      <c r="G13" s="35">
        <v>0.06954259</v>
      </c>
    </row>
    <row r="14" spans="1:7" ht="12">
      <c r="A14" s="20" t="s">
        <v>22</v>
      </c>
      <c r="B14" s="29">
        <v>-0.06892801</v>
      </c>
      <c r="C14" s="14">
        <v>-0.04726867</v>
      </c>
      <c r="D14" s="14">
        <v>-0.08060578</v>
      </c>
      <c r="E14" s="14">
        <v>-0.08457849</v>
      </c>
      <c r="F14" s="25">
        <v>0.07705204</v>
      </c>
      <c r="G14" s="35">
        <v>-0.05078472</v>
      </c>
    </row>
    <row r="15" spans="1:7" ht="12">
      <c r="A15" s="21" t="s">
        <v>23</v>
      </c>
      <c r="B15" s="31">
        <v>-0.4407687</v>
      </c>
      <c r="C15" s="16">
        <v>-0.259537</v>
      </c>
      <c r="D15" s="16">
        <v>-0.1643705</v>
      </c>
      <c r="E15" s="16">
        <v>-0.2001233</v>
      </c>
      <c r="F15" s="27">
        <v>-0.3706885</v>
      </c>
      <c r="G15" s="37">
        <v>-0.2634212</v>
      </c>
    </row>
    <row r="16" spans="1:7" ht="12">
      <c r="A16" s="20" t="s">
        <v>24</v>
      </c>
      <c r="B16" s="29">
        <v>0.003543014</v>
      </c>
      <c r="C16" s="14">
        <v>-0.01328292</v>
      </c>
      <c r="D16" s="14">
        <v>0.01278278</v>
      </c>
      <c r="E16" s="14">
        <v>0.01846459</v>
      </c>
      <c r="F16" s="25">
        <v>-0.009675374</v>
      </c>
      <c r="G16" s="35">
        <v>0.003538707</v>
      </c>
    </row>
    <row r="17" spans="1:7" ht="12">
      <c r="A17" s="20" t="s">
        <v>25</v>
      </c>
      <c r="B17" s="29">
        <v>-0.02040252</v>
      </c>
      <c r="C17" s="14">
        <v>-0.02846932</v>
      </c>
      <c r="D17" s="14">
        <v>-0.03535749</v>
      </c>
      <c r="E17" s="14">
        <v>-0.02686892</v>
      </c>
      <c r="F17" s="25">
        <v>-0.02813709</v>
      </c>
      <c r="G17" s="35">
        <v>-0.02852972</v>
      </c>
    </row>
    <row r="18" spans="1:7" ht="12">
      <c r="A18" s="20" t="s">
        <v>26</v>
      </c>
      <c r="B18" s="29">
        <v>0.005047129</v>
      </c>
      <c r="C18" s="14">
        <v>0.02534611</v>
      </c>
      <c r="D18" s="14">
        <v>0.01082574</v>
      </c>
      <c r="E18" s="14">
        <v>0.01831444</v>
      </c>
      <c r="F18" s="25">
        <v>0.007199586</v>
      </c>
      <c r="G18" s="35">
        <v>0.01479189</v>
      </c>
    </row>
    <row r="19" spans="1:7" ht="12">
      <c r="A19" s="21" t="s">
        <v>27</v>
      </c>
      <c r="B19" s="31">
        <v>-0.204491</v>
      </c>
      <c r="C19" s="16">
        <v>-0.1836479</v>
      </c>
      <c r="D19" s="16">
        <v>-0.188787</v>
      </c>
      <c r="E19" s="16">
        <v>-0.1879501</v>
      </c>
      <c r="F19" s="27">
        <v>-0.1516848</v>
      </c>
      <c r="G19" s="37">
        <v>-0.1846609</v>
      </c>
    </row>
    <row r="20" spans="1:7" ht="12.75" thickBot="1">
      <c r="A20" s="44" t="s">
        <v>28</v>
      </c>
      <c r="B20" s="45">
        <v>0.0004130531</v>
      </c>
      <c r="C20" s="46">
        <v>-0.004183527</v>
      </c>
      <c r="D20" s="46">
        <v>-0.002122393</v>
      </c>
      <c r="E20" s="46">
        <v>-0.003578929</v>
      </c>
      <c r="F20" s="47">
        <v>-0.003222217</v>
      </c>
      <c r="G20" s="48">
        <v>-0.002749131</v>
      </c>
    </row>
    <row r="21" spans="1:7" ht="12.75" thickTop="1">
      <c r="A21" s="6" t="s">
        <v>29</v>
      </c>
      <c r="B21" s="39">
        <v>-78.04988</v>
      </c>
      <c r="C21" s="40">
        <v>77.97943</v>
      </c>
      <c r="D21" s="40">
        <v>122.3019</v>
      </c>
      <c r="E21" s="40">
        <v>-59.79635</v>
      </c>
      <c r="F21" s="41">
        <v>-168.4605</v>
      </c>
      <c r="G21" s="43">
        <v>0.004330481</v>
      </c>
    </row>
    <row r="22" spans="1:7" ht="12">
      <c r="A22" s="20" t="s">
        <v>30</v>
      </c>
      <c r="B22" s="29">
        <v>112.4236</v>
      </c>
      <c r="C22" s="14">
        <v>72.41034</v>
      </c>
      <c r="D22" s="14">
        <v>2.694721</v>
      </c>
      <c r="E22" s="14">
        <v>-68.07889</v>
      </c>
      <c r="F22" s="25">
        <v>-135.7399</v>
      </c>
      <c r="G22" s="36">
        <v>0</v>
      </c>
    </row>
    <row r="23" spans="1:7" ht="12">
      <c r="A23" s="20" t="s">
        <v>31</v>
      </c>
      <c r="B23" s="29">
        <v>-2.450722</v>
      </c>
      <c r="C23" s="14">
        <v>-0.7708359</v>
      </c>
      <c r="D23" s="14">
        <v>-1.528222</v>
      </c>
      <c r="E23" s="14">
        <v>-0.246687</v>
      </c>
      <c r="F23" s="25">
        <v>5.027103</v>
      </c>
      <c r="G23" s="35">
        <v>-0.2950907</v>
      </c>
    </row>
    <row r="24" spans="1:7" ht="12">
      <c r="A24" s="20" t="s">
        <v>32</v>
      </c>
      <c r="B24" s="29">
        <v>0.2053945</v>
      </c>
      <c r="C24" s="14">
        <v>-1.396189</v>
      </c>
      <c r="D24" s="14">
        <v>-1.390724</v>
      </c>
      <c r="E24" s="14">
        <v>-1.744693</v>
      </c>
      <c r="F24" s="25">
        <v>0.4759453</v>
      </c>
      <c r="G24" s="35">
        <v>-0.9969234</v>
      </c>
    </row>
    <row r="25" spans="1:7" ht="12">
      <c r="A25" s="20" t="s">
        <v>33</v>
      </c>
      <c r="B25" s="29">
        <v>-0.6380242</v>
      </c>
      <c r="C25" s="14">
        <v>0.03057187</v>
      </c>
      <c r="D25" s="14">
        <v>0.2573363</v>
      </c>
      <c r="E25" s="14">
        <v>0.5615995</v>
      </c>
      <c r="F25" s="25">
        <v>-2.489343</v>
      </c>
      <c r="G25" s="35">
        <v>-0.220583</v>
      </c>
    </row>
    <row r="26" spans="1:7" ht="12">
      <c r="A26" s="21" t="s">
        <v>34</v>
      </c>
      <c r="B26" s="31">
        <v>0.2990426</v>
      </c>
      <c r="C26" s="16">
        <v>0.5955382</v>
      </c>
      <c r="D26" s="16">
        <v>0.4765001</v>
      </c>
      <c r="E26" s="16">
        <v>0.1418938</v>
      </c>
      <c r="F26" s="27">
        <v>1.790363</v>
      </c>
      <c r="G26" s="37">
        <v>0.5747825</v>
      </c>
    </row>
    <row r="27" spans="1:7" ht="12">
      <c r="A27" s="20" t="s">
        <v>35</v>
      </c>
      <c r="B27" s="29">
        <v>-0.181615</v>
      </c>
      <c r="C27" s="14">
        <v>0.1433418</v>
      </c>
      <c r="D27" s="14">
        <v>0.15148</v>
      </c>
      <c r="E27" s="14">
        <v>0.1819995</v>
      </c>
      <c r="F27" s="25">
        <v>0.1070831</v>
      </c>
      <c r="G27" s="35">
        <v>0.1027554</v>
      </c>
    </row>
    <row r="28" spans="1:7" ht="12">
      <c r="A28" s="20" t="s">
        <v>36</v>
      </c>
      <c r="B28" s="29">
        <v>0.2176631</v>
      </c>
      <c r="C28" s="14">
        <v>-0.1514784</v>
      </c>
      <c r="D28" s="14">
        <v>-0.2619146</v>
      </c>
      <c r="E28" s="14">
        <v>-0.3028014</v>
      </c>
      <c r="F28" s="25">
        <v>-0.1256465</v>
      </c>
      <c r="G28" s="35">
        <v>-0.1576048</v>
      </c>
    </row>
    <row r="29" spans="1:7" ht="12">
      <c r="A29" s="20" t="s">
        <v>37</v>
      </c>
      <c r="B29" s="29">
        <v>0.09107223</v>
      </c>
      <c r="C29" s="14">
        <v>-0.02671747</v>
      </c>
      <c r="D29" s="14">
        <v>0.08925863</v>
      </c>
      <c r="E29" s="14">
        <v>0.09724706</v>
      </c>
      <c r="F29" s="25">
        <v>-0.05621208</v>
      </c>
      <c r="G29" s="35">
        <v>0.04408665</v>
      </c>
    </row>
    <row r="30" spans="1:7" ht="12">
      <c r="A30" s="21" t="s">
        <v>38</v>
      </c>
      <c r="B30" s="31">
        <v>-0.002309579</v>
      </c>
      <c r="C30" s="16">
        <v>0.06813972</v>
      </c>
      <c r="D30" s="16">
        <v>0.01780281</v>
      </c>
      <c r="E30" s="16">
        <v>0.0254333</v>
      </c>
      <c r="F30" s="27">
        <v>0.3312392</v>
      </c>
      <c r="G30" s="37">
        <v>0.07070592</v>
      </c>
    </row>
    <row r="31" spans="1:7" ht="12">
      <c r="A31" s="20" t="s">
        <v>39</v>
      </c>
      <c r="B31" s="29">
        <v>0.004431937</v>
      </c>
      <c r="C31" s="14">
        <v>-0.03337287</v>
      </c>
      <c r="D31" s="14">
        <v>0.03846553</v>
      </c>
      <c r="E31" s="14">
        <v>0.0169398</v>
      </c>
      <c r="F31" s="25">
        <v>-0.02467757</v>
      </c>
      <c r="G31" s="35">
        <v>0.002639168</v>
      </c>
    </row>
    <row r="32" spans="1:7" ht="12">
      <c r="A32" s="20" t="s">
        <v>40</v>
      </c>
      <c r="B32" s="29">
        <v>0.0390899</v>
      </c>
      <c r="C32" s="14">
        <v>-0.01312359</v>
      </c>
      <c r="D32" s="14">
        <v>-0.01543821</v>
      </c>
      <c r="E32" s="14">
        <v>-0.0197338</v>
      </c>
      <c r="F32" s="25">
        <v>0.001257563</v>
      </c>
      <c r="G32" s="35">
        <v>-0.005801192</v>
      </c>
    </row>
    <row r="33" spans="1:7" ht="12">
      <c r="A33" s="20" t="s">
        <v>41</v>
      </c>
      <c r="B33" s="29">
        <v>0.1107102</v>
      </c>
      <c r="C33" s="14">
        <v>0.05770955</v>
      </c>
      <c r="D33" s="14">
        <v>0.06238073</v>
      </c>
      <c r="E33" s="14">
        <v>0.1001255</v>
      </c>
      <c r="F33" s="25">
        <v>0.08834818</v>
      </c>
      <c r="G33" s="35">
        <v>0.08079649</v>
      </c>
    </row>
    <row r="34" spans="1:7" ht="12">
      <c r="A34" s="21" t="s">
        <v>42</v>
      </c>
      <c r="B34" s="31">
        <v>-0.02523825</v>
      </c>
      <c r="C34" s="16">
        <v>-0.008601559</v>
      </c>
      <c r="D34" s="16">
        <v>-0.001343628</v>
      </c>
      <c r="E34" s="16">
        <v>0.005520071</v>
      </c>
      <c r="F34" s="27">
        <v>-0.01081783</v>
      </c>
      <c r="G34" s="37">
        <v>-0.006184432</v>
      </c>
    </row>
    <row r="35" spans="1:7" ht="12.75" thickBot="1">
      <c r="A35" s="22" t="s">
        <v>43</v>
      </c>
      <c r="B35" s="32">
        <v>-0.001234359</v>
      </c>
      <c r="C35" s="17">
        <v>-0.003426633</v>
      </c>
      <c r="D35" s="17">
        <v>0.0007790636</v>
      </c>
      <c r="E35" s="17">
        <v>0.003110657</v>
      </c>
      <c r="F35" s="28">
        <v>0.0006568244</v>
      </c>
      <c r="G35" s="38">
        <v>1.985852E-05</v>
      </c>
    </row>
    <row r="36" spans="1:7" ht="12">
      <c r="A36" s="4" t="s">
        <v>44</v>
      </c>
      <c r="B36" s="3">
        <v>23.31238</v>
      </c>
      <c r="C36" s="3">
        <v>23.31238</v>
      </c>
      <c r="D36" s="3">
        <v>23.32153</v>
      </c>
      <c r="E36" s="3">
        <v>23.32459</v>
      </c>
      <c r="F36" s="3">
        <v>23.33984</v>
      </c>
      <c r="G36" s="3"/>
    </row>
    <row r="37" spans="1:6" ht="12">
      <c r="A37" s="4" t="s">
        <v>45</v>
      </c>
      <c r="B37" s="2">
        <v>-0.3300985</v>
      </c>
      <c r="C37" s="2">
        <v>-0.306193</v>
      </c>
      <c r="D37" s="2">
        <v>-0.2970378</v>
      </c>
      <c r="E37" s="2">
        <v>-0.2929688</v>
      </c>
      <c r="F37" s="2">
        <v>-0.293986</v>
      </c>
    </row>
    <row r="38" spans="1:7" ht="12">
      <c r="A38" s="4" t="s">
        <v>53</v>
      </c>
      <c r="B38" s="2">
        <v>0</v>
      </c>
      <c r="C38" s="2">
        <v>1.019019E-05</v>
      </c>
      <c r="D38" s="2">
        <v>-4.363735E-05</v>
      </c>
      <c r="E38" s="2">
        <v>0</v>
      </c>
      <c r="F38" s="2">
        <v>4.990029E-05</v>
      </c>
      <c r="G38" s="2">
        <v>0.0002238824</v>
      </c>
    </row>
    <row r="39" spans="1:7" ht="12.75" thickBot="1">
      <c r="A39" s="4" t="s">
        <v>54</v>
      </c>
      <c r="B39" s="2">
        <v>0.0001327808</v>
      </c>
      <c r="C39" s="2">
        <v>-0.0001326388</v>
      </c>
      <c r="D39" s="2">
        <v>-0.0002079015</v>
      </c>
      <c r="E39" s="2">
        <v>0.0001017071</v>
      </c>
      <c r="F39" s="2">
        <v>0.0002870603</v>
      </c>
      <c r="G39" s="2">
        <v>0.0008327902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3.117048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0.003756</v>
      </c>
      <c r="D4">
        <v>0.003754</v>
      </c>
      <c r="E4">
        <v>0.003754</v>
      </c>
      <c r="F4">
        <v>0.002086</v>
      </c>
      <c r="G4">
        <v>0.011704</v>
      </c>
    </row>
    <row r="5" spans="1:7" ht="12.75">
      <c r="A5" t="s">
        <v>13</v>
      </c>
      <c r="B5">
        <v>5.620944</v>
      </c>
      <c r="C5">
        <v>3.620454</v>
      </c>
      <c r="D5">
        <v>0.134736</v>
      </c>
      <c r="E5">
        <v>-3.403892</v>
      </c>
      <c r="F5">
        <v>-6.786576</v>
      </c>
      <c r="G5">
        <v>4.559886</v>
      </c>
    </row>
    <row r="6" spans="1:7" ht="12.75">
      <c r="A6" t="s">
        <v>14</v>
      </c>
      <c r="B6" s="49">
        <v>5.899805</v>
      </c>
      <c r="C6" s="49">
        <v>-6.559197</v>
      </c>
      <c r="D6" s="49">
        <v>25.63607</v>
      </c>
      <c r="E6" s="49">
        <v>-5.015</v>
      </c>
      <c r="F6" s="49">
        <v>-31.6452</v>
      </c>
      <c r="G6" s="49">
        <v>0.006057603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-1.057767</v>
      </c>
      <c r="C8" s="49">
        <v>0.7111115</v>
      </c>
      <c r="D8" s="49">
        <v>-0.06285935</v>
      </c>
      <c r="E8" s="49">
        <v>-0.7460431</v>
      </c>
      <c r="F8" s="49">
        <v>-4.263691</v>
      </c>
      <c r="G8" s="49">
        <v>-0.7461591</v>
      </c>
    </row>
    <row r="9" spans="1:7" ht="12.75">
      <c r="A9" t="s">
        <v>17</v>
      </c>
      <c r="B9" s="49">
        <v>-0.01982105</v>
      </c>
      <c r="C9" s="49">
        <v>0.5653339</v>
      </c>
      <c r="D9" s="49">
        <v>0.05380765</v>
      </c>
      <c r="E9" s="49">
        <v>0.1446348</v>
      </c>
      <c r="F9" s="49">
        <v>-1.779449</v>
      </c>
      <c r="G9" s="49">
        <v>-0.05683143</v>
      </c>
    </row>
    <row r="10" spans="1:7" ht="12.75">
      <c r="A10" t="s">
        <v>18</v>
      </c>
      <c r="B10" s="49">
        <v>-0.3640818</v>
      </c>
      <c r="C10" s="49">
        <v>-0.3330633</v>
      </c>
      <c r="D10" s="49">
        <v>0.04284915</v>
      </c>
      <c r="E10" s="49">
        <v>0.2794693</v>
      </c>
      <c r="F10" s="49">
        <v>-0.7017979</v>
      </c>
      <c r="G10" s="49">
        <v>-0.1490498</v>
      </c>
    </row>
    <row r="11" spans="1:7" ht="12.75">
      <c r="A11" t="s">
        <v>19</v>
      </c>
      <c r="B11" s="49">
        <v>3.109015</v>
      </c>
      <c r="C11" s="49">
        <v>1.68829</v>
      </c>
      <c r="D11" s="49">
        <v>2.167965</v>
      </c>
      <c r="E11" s="49">
        <v>1.922599</v>
      </c>
      <c r="F11" s="49">
        <v>14.39343</v>
      </c>
      <c r="G11" s="49">
        <v>3.763285</v>
      </c>
    </row>
    <row r="12" spans="1:7" ht="12.75">
      <c r="A12" t="s">
        <v>20</v>
      </c>
      <c r="B12" s="49">
        <v>-0.1122391</v>
      </c>
      <c r="C12" s="49">
        <v>-0.1214572</v>
      </c>
      <c r="D12" s="49">
        <v>-0.04980397</v>
      </c>
      <c r="E12" s="49">
        <v>-0.06217954</v>
      </c>
      <c r="F12" s="49">
        <v>-0.136192</v>
      </c>
      <c r="G12" s="49">
        <v>-0.0906051</v>
      </c>
    </row>
    <row r="13" spans="1:7" ht="12.75">
      <c r="A13" t="s">
        <v>21</v>
      </c>
      <c r="B13" s="49">
        <v>0.08574041</v>
      </c>
      <c r="C13" s="49">
        <v>0.3131056</v>
      </c>
      <c r="D13" s="49">
        <v>0.01524104</v>
      </c>
      <c r="E13" s="49">
        <v>0.08311594</v>
      </c>
      <c r="F13" s="49">
        <v>-0.3134068</v>
      </c>
      <c r="G13" s="49">
        <v>0.06954259</v>
      </c>
    </row>
    <row r="14" spans="1:7" ht="12.75">
      <c r="A14" t="s">
        <v>22</v>
      </c>
      <c r="B14" s="49">
        <v>-0.06892801</v>
      </c>
      <c r="C14" s="49">
        <v>-0.04726867</v>
      </c>
      <c r="D14" s="49">
        <v>-0.08060578</v>
      </c>
      <c r="E14" s="49">
        <v>-0.08457849</v>
      </c>
      <c r="F14" s="49">
        <v>0.07705204</v>
      </c>
      <c r="G14" s="49">
        <v>-0.05078472</v>
      </c>
    </row>
    <row r="15" spans="1:7" ht="12.75">
      <c r="A15" t="s">
        <v>23</v>
      </c>
      <c r="B15" s="49">
        <v>-0.4407687</v>
      </c>
      <c r="C15" s="49">
        <v>-0.259537</v>
      </c>
      <c r="D15" s="49">
        <v>-0.1643705</v>
      </c>
      <c r="E15" s="49">
        <v>-0.2001233</v>
      </c>
      <c r="F15" s="49">
        <v>-0.3706885</v>
      </c>
      <c r="G15" s="49">
        <v>-0.2634212</v>
      </c>
    </row>
    <row r="16" spans="1:7" ht="12.75">
      <c r="A16" t="s">
        <v>24</v>
      </c>
      <c r="B16" s="49">
        <v>0.003543014</v>
      </c>
      <c r="C16" s="49">
        <v>-0.01328292</v>
      </c>
      <c r="D16" s="49">
        <v>0.01278278</v>
      </c>
      <c r="E16" s="49">
        <v>0.01846459</v>
      </c>
      <c r="F16" s="49">
        <v>-0.009675374</v>
      </c>
      <c r="G16" s="49">
        <v>0.003538707</v>
      </c>
    </row>
    <row r="17" spans="1:7" ht="12.75">
      <c r="A17" t="s">
        <v>25</v>
      </c>
      <c r="B17" s="49">
        <v>-0.02040252</v>
      </c>
      <c r="C17" s="49">
        <v>-0.02846932</v>
      </c>
      <c r="D17" s="49">
        <v>-0.03535749</v>
      </c>
      <c r="E17" s="49">
        <v>-0.02686892</v>
      </c>
      <c r="F17" s="49">
        <v>-0.02813709</v>
      </c>
      <c r="G17" s="49">
        <v>-0.02852972</v>
      </c>
    </row>
    <row r="18" spans="1:7" ht="12.75">
      <c r="A18" t="s">
        <v>26</v>
      </c>
      <c r="B18" s="49">
        <v>0.005047129</v>
      </c>
      <c r="C18" s="49">
        <v>0.02534611</v>
      </c>
      <c r="D18" s="49">
        <v>0.01082574</v>
      </c>
      <c r="E18" s="49">
        <v>0.01831444</v>
      </c>
      <c r="F18" s="49">
        <v>0.007199586</v>
      </c>
      <c r="G18" s="49">
        <v>0.01479189</v>
      </c>
    </row>
    <row r="19" spans="1:7" ht="12.75">
      <c r="A19" t="s">
        <v>27</v>
      </c>
      <c r="B19" s="49">
        <v>-0.204491</v>
      </c>
      <c r="C19" s="49">
        <v>-0.1836479</v>
      </c>
      <c r="D19" s="49">
        <v>-0.188787</v>
      </c>
      <c r="E19" s="49">
        <v>-0.1879501</v>
      </c>
      <c r="F19" s="49">
        <v>-0.1516848</v>
      </c>
      <c r="G19" s="49">
        <v>-0.1846609</v>
      </c>
    </row>
    <row r="20" spans="1:7" ht="12.75">
      <c r="A20" t="s">
        <v>28</v>
      </c>
      <c r="B20" s="49">
        <v>0.0004130531</v>
      </c>
      <c r="C20" s="49">
        <v>-0.004183527</v>
      </c>
      <c r="D20" s="49">
        <v>-0.002122393</v>
      </c>
      <c r="E20" s="49">
        <v>-0.003578929</v>
      </c>
      <c r="F20" s="49">
        <v>-0.003222217</v>
      </c>
      <c r="G20" s="49">
        <v>-0.002749131</v>
      </c>
    </row>
    <row r="21" spans="1:7" ht="12.75">
      <c r="A21" t="s">
        <v>29</v>
      </c>
      <c r="B21" s="49">
        <v>-78.04988</v>
      </c>
      <c r="C21" s="49">
        <v>77.97943</v>
      </c>
      <c r="D21" s="49">
        <v>122.3019</v>
      </c>
      <c r="E21" s="49">
        <v>-59.79635</v>
      </c>
      <c r="F21" s="49">
        <v>-168.4605</v>
      </c>
      <c r="G21" s="49">
        <v>0.004330481</v>
      </c>
    </row>
    <row r="22" spans="1:7" ht="12.75">
      <c r="A22" t="s">
        <v>30</v>
      </c>
      <c r="B22" s="49">
        <v>112.4236</v>
      </c>
      <c r="C22" s="49">
        <v>72.41034</v>
      </c>
      <c r="D22" s="49">
        <v>2.694721</v>
      </c>
      <c r="E22" s="49">
        <v>-68.07889</v>
      </c>
      <c r="F22" s="49">
        <v>-135.7399</v>
      </c>
      <c r="G22" s="49">
        <v>0</v>
      </c>
    </row>
    <row r="23" spans="1:7" ht="12.75">
      <c r="A23" t="s">
        <v>31</v>
      </c>
      <c r="B23" s="49">
        <v>-2.450722</v>
      </c>
      <c r="C23" s="49">
        <v>-0.7708359</v>
      </c>
      <c r="D23" s="49">
        <v>-1.528222</v>
      </c>
      <c r="E23" s="49">
        <v>-0.246687</v>
      </c>
      <c r="F23" s="49">
        <v>5.027103</v>
      </c>
      <c r="G23" s="49">
        <v>-0.2950907</v>
      </c>
    </row>
    <row r="24" spans="1:7" ht="12.75">
      <c r="A24" t="s">
        <v>32</v>
      </c>
      <c r="B24" s="49">
        <v>0.2053945</v>
      </c>
      <c r="C24" s="49">
        <v>-1.396189</v>
      </c>
      <c r="D24" s="49">
        <v>-1.390724</v>
      </c>
      <c r="E24" s="49">
        <v>-1.744693</v>
      </c>
      <c r="F24" s="49">
        <v>0.4759453</v>
      </c>
      <c r="G24" s="49">
        <v>-0.9969234</v>
      </c>
    </row>
    <row r="25" spans="1:7" ht="12.75">
      <c r="A25" t="s">
        <v>33</v>
      </c>
      <c r="B25" s="49">
        <v>-0.6380242</v>
      </c>
      <c r="C25" s="49">
        <v>0.03057187</v>
      </c>
      <c r="D25" s="49">
        <v>0.2573363</v>
      </c>
      <c r="E25" s="49">
        <v>0.5615995</v>
      </c>
      <c r="F25" s="49">
        <v>-2.489343</v>
      </c>
      <c r="G25" s="49">
        <v>-0.220583</v>
      </c>
    </row>
    <row r="26" spans="1:7" ht="12.75">
      <c r="A26" t="s">
        <v>34</v>
      </c>
      <c r="B26" s="49">
        <v>0.2990426</v>
      </c>
      <c r="C26" s="49">
        <v>0.5955382</v>
      </c>
      <c r="D26" s="49">
        <v>0.4765001</v>
      </c>
      <c r="E26" s="49">
        <v>0.1418938</v>
      </c>
      <c r="F26" s="49">
        <v>1.790363</v>
      </c>
      <c r="G26" s="49">
        <v>0.5747825</v>
      </c>
    </row>
    <row r="27" spans="1:7" ht="12.75">
      <c r="A27" t="s">
        <v>35</v>
      </c>
      <c r="B27" s="49">
        <v>-0.181615</v>
      </c>
      <c r="C27" s="49">
        <v>0.1433418</v>
      </c>
      <c r="D27" s="49">
        <v>0.15148</v>
      </c>
      <c r="E27" s="49">
        <v>0.1819995</v>
      </c>
      <c r="F27" s="49">
        <v>0.1070831</v>
      </c>
      <c r="G27" s="49">
        <v>0.1027554</v>
      </c>
    </row>
    <row r="28" spans="1:7" ht="12.75">
      <c r="A28" t="s">
        <v>36</v>
      </c>
      <c r="B28" s="49">
        <v>0.2176631</v>
      </c>
      <c r="C28" s="49">
        <v>-0.1514784</v>
      </c>
      <c r="D28" s="49">
        <v>-0.2619146</v>
      </c>
      <c r="E28" s="49">
        <v>-0.3028014</v>
      </c>
      <c r="F28" s="49">
        <v>-0.1256465</v>
      </c>
      <c r="G28" s="49">
        <v>-0.1576048</v>
      </c>
    </row>
    <row r="29" spans="1:7" ht="12.75">
      <c r="A29" t="s">
        <v>37</v>
      </c>
      <c r="B29" s="49">
        <v>0.09107223</v>
      </c>
      <c r="C29" s="49">
        <v>-0.02671747</v>
      </c>
      <c r="D29" s="49">
        <v>0.08925863</v>
      </c>
      <c r="E29" s="49">
        <v>0.09724706</v>
      </c>
      <c r="F29" s="49">
        <v>-0.05621208</v>
      </c>
      <c r="G29" s="49">
        <v>0.04408665</v>
      </c>
    </row>
    <row r="30" spans="1:7" ht="12.75">
      <c r="A30" t="s">
        <v>38</v>
      </c>
      <c r="B30" s="49">
        <v>-0.002309579</v>
      </c>
      <c r="C30" s="49">
        <v>0.06813972</v>
      </c>
      <c r="D30" s="49">
        <v>0.01780281</v>
      </c>
      <c r="E30" s="49">
        <v>0.0254333</v>
      </c>
      <c r="F30" s="49">
        <v>0.3312392</v>
      </c>
      <c r="G30" s="49">
        <v>0.07070592</v>
      </c>
    </row>
    <row r="31" spans="1:7" ht="12.75">
      <c r="A31" t="s">
        <v>39</v>
      </c>
      <c r="B31" s="49">
        <v>0.004431937</v>
      </c>
      <c r="C31" s="49">
        <v>-0.03337287</v>
      </c>
      <c r="D31" s="49">
        <v>0.03846553</v>
      </c>
      <c r="E31" s="49">
        <v>0.0169398</v>
      </c>
      <c r="F31" s="49">
        <v>-0.02467757</v>
      </c>
      <c r="G31" s="49">
        <v>0.002639168</v>
      </c>
    </row>
    <row r="32" spans="1:7" ht="12.75">
      <c r="A32" t="s">
        <v>40</v>
      </c>
      <c r="B32" s="49">
        <v>0.0390899</v>
      </c>
      <c r="C32" s="49">
        <v>-0.01312359</v>
      </c>
      <c r="D32" s="49">
        <v>-0.01543821</v>
      </c>
      <c r="E32" s="49">
        <v>-0.0197338</v>
      </c>
      <c r="F32" s="49">
        <v>0.001257563</v>
      </c>
      <c r="G32" s="49">
        <v>-0.005801192</v>
      </c>
    </row>
    <row r="33" spans="1:7" ht="12.75">
      <c r="A33" t="s">
        <v>41</v>
      </c>
      <c r="B33" s="49">
        <v>0.1107102</v>
      </c>
      <c r="C33" s="49">
        <v>0.05770955</v>
      </c>
      <c r="D33" s="49">
        <v>0.06238073</v>
      </c>
      <c r="E33" s="49">
        <v>0.1001255</v>
      </c>
      <c r="F33" s="49">
        <v>0.08834818</v>
      </c>
      <c r="G33" s="49">
        <v>0.08079649</v>
      </c>
    </row>
    <row r="34" spans="1:7" ht="12.75">
      <c r="A34" t="s">
        <v>42</v>
      </c>
      <c r="B34" s="49">
        <v>-0.02523825</v>
      </c>
      <c r="C34" s="49">
        <v>-0.008601559</v>
      </c>
      <c r="D34" s="49">
        <v>-0.001343628</v>
      </c>
      <c r="E34" s="49">
        <v>0.005520071</v>
      </c>
      <c r="F34" s="49">
        <v>-0.01081783</v>
      </c>
      <c r="G34" s="49">
        <v>-0.006184432</v>
      </c>
    </row>
    <row r="35" spans="1:7" ht="12.75">
      <c r="A35" t="s">
        <v>43</v>
      </c>
      <c r="B35" s="49">
        <v>-0.001234359</v>
      </c>
      <c r="C35" s="49">
        <v>-0.003426633</v>
      </c>
      <c r="D35" s="49">
        <v>0.0007790636</v>
      </c>
      <c r="E35" s="49">
        <v>0.003110657</v>
      </c>
      <c r="F35" s="49">
        <v>0.0006568244</v>
      </c>
      <c r="G35" s="49">
        <v>1.985852E-05</v>
      </c>
    </row>
    <row r="36" spans="1:6" ht="12.75">
      <c r="A36" t="s">
        <v>44</v>
      </c>
      <c r="B36" s="49">
        <v>23.31238</v>
      </c>
      <c r="C36" s="49">
        <v>23.31238</v>
      </c>
      <c r="D36" s="49">
        <v>23.32153</v>
      </c>
      <c r="E36" s="49">
        <v>23.32459</v>
      </c>
      <c r="F36" s="49">
        <v>23.33984</v>
      </c>
    </row>
    <row r="37" spans="1:6" ht="12.75">
      <c r="A37" t="s">
        <v>45</v>
      </c>
      <c r="B37" s="49">
        <v>-0.3300985</v>
      </c>
      <c r="C37" s="49">
        <v>-0.306193</v>
      </c>
      <c r="D37" s="49">
        <v>-0.2970378</v>
      </c>
      <c r="E37" s="49">
        <v>-0.2929688</v>
      </c>
      <c r="F37" s="49">
        <v>-0.293986</v>
      </c>
    </row>
    <row r="38" spans="1:7" ht="12.75">
      <c r="A38" t="s">
        <v>55</v>
      </c>
      <c r="B38" s="49">
        <v>0</v>
      </c>
      <c r="C38" s="49">
        <v>1.019019E-05</v>
      </c>
      <c r="D38" s="49">
        <v>-4.363735E-05</v>
      </c>
      <c r="E38" s="49">
        <v>0</v>
      </c>
      <c r="F38" s="49">
        <v>4.990029E-05</v>
      </c>
      <c r="G38" s="49">
        <v>0.0002238824</v>
      </c>
    </row>
    <row r="39" spans="1:7" ht="12.75">
      <c r="A39" t="s">
        <v>56</v>
      </c>
      <c r="B39" s="49">
        <v>0.0001327808</v>
      </c>
      <c r="C39" s="49">
        <v>-0.0001326388</v>
      </c>
      <c r="D39" s="49">
        <v>-0.0002079015</v>
      </c>
      <c r="E39" s="49">
        <v>0.0001017071</v>
      </c>
      <c r="F39" s="49">
        <v>0.0002870603</v>
      </c>
      <c r="G39" s="49">
        <v>0.0008327902</v>
      </c>
    </row>
    <row r="40" spans="2:5" ht="12.75">
      <c r="B40" t="s">
        <v>46</v>
      </c>
      <c r="C40" t="s">
        <v>47</v>
      </c>
      <c r="D40" t="s">
        <v>48</v>
      </c>
      <c r="E40">
        <v>3.117048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-8.53689927252195E-06</v>
      </c>
      <c r="C50">
        <f>-0.017/(C7*C7+C22*C22)*(C21*C22+C6*C7)</f>
        <v>1.0190192705291078E-05</v>
      </c>
      <c r="D50">
        <f>-0.017/(D7*D7+D22*D22)*(D21*D22+D6*D7)</f>
        <v>-4.363734264597097E-05</v>
      </c>
      <c r="E50">
        <f>-0.017/(E7*E7+E22*E22)*(E21*E22+E6*E7)</f>
        <v>7.833089204263665E-06</v>
      </c>
      <c r="F50">
        <f>-0.017/(F7*F7+F22*F22)*(F21*F22+F6*F7)</f>
        <v>4.99002877700004E-05</v>
      </c>
      <c r="G50">
        <f>(B50*B$4+C50*C$4+D50*D$4+E50*E$4+F50*F$4)/SUM(B$4:F$4)</f>
        <v>-7.247123078719248E-07</v>
      </c>
    </row>
    <row r="51" spans="1:7" ht="12.75">
      <c r="A51" t="s">
        <v>59</v>
      </c>
      <c r="B51">
        <f>-0.017/(B7*B7+B22*B22)*(B21*B7-B6*B22)</f>
        <v>0.00013278077089490543</v>
      </c>
      <c r="C51">
        <f>-0.017/(C7*C7+C22*C22)*(C21*C7-C6*C22)</f>
        <v>-0.00013263881853184557</v>
      </c>
      <c r="D51">
        <f>-0.017/(D7*D7+D22*D22)*(D21*D7-D6*D22)</f>
        <v>-0.0002079014709536388</v>
      </c>
      <c r="E51">
        <f>-0.017/(E7*E7+E22*E22)*(E21*E7-E6*E22)</f>
        <v>0.00010170712180182974</v>
      </c>
      <c r="F51">
        <f>-0.017/(F7*F7+F22*F22)*(F21*F7-F6*F22)</f>
        <v>0.0002870601960071871</v>
      </c>
      <c r="G51">
        <f>(B51*B$4+C51*C$4+D51*D$4+E51*E$4+F51*F$4)/SUM(B$4:F$4)</f>
        <v>1.0564359962136E-07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10000.03934574197</v>
      </c>
      <c r="C62">
        <f>C7+(2/0.017)*(C8*C50-C23*C51)</f>
        <v>9999.988823952961</v>
      </c>
      <c r="D62">
        <f>D7+(2/0.017)*(D8*D50-D23*D51)</f>
        <v>9999.96294393097</v>
      </c>
      <c r="E62">
        <f>E7+(2/0.017)*(E8*E50-E23*E51)</f>
        <v>10000.0022642356</v>
      </c>
      <c r="F62">
        <f>F7+(2/0.017)*(F8*F50-F23*F51)</f>
        <v>9999.805195225836</v>
      </c>
    </row>
    <row r="63" spans="1:6" ht="12.75">
      <c r="A63" t="s">
        <v>67</v>
      </c>
      <c r="B63">
        <f>B8+(3/0.017)*(B9*B50-B24*B51)</f>
        <v>-1.062549922895338</v>
      </c>
      <c r="C63">
        <f>C8+(3/0.017)*(C9*C50-C24*C51)</f>
        <v>0.6794477356429426</v>
      </c>
      <c r="D63">
        <f>D8+(3/0.017)*(D9*D50-D24*D51)</f>
        <v>-0.11429727732068579</v>
      </c>
      <c r="E63">
        <f>E8+(3/0.017)*(E9*E50-E24*E51)</f>
        <v>-0.7145288692797223</v>
      </c>
      <c r="F63">
        <f>F8+(3/0.017)*(F9*F50-F24*F51)</f>
        <v>-4.30347099440213</v>
      </c>
    </row>
    <row r="64" spans="1:6" ht="12.75">
      <c r="A64" t="s">
        <v>68</v>
      </c>
      <c r="B64">
        <f>B9+(4/0.017)*(B10*B50-B25*B51)</f>
        <v>0.0008437675950973625</v>
      </c>
      <c r="C64">
        <f>C9+(4/0.017)*(C10*C50-C25*C51)</f>
        <v>0.5654894382369526</v>
      </c>
      <c r="D64">
        <f>D9+(4/0.017)*(D10*D50-D25*D51)</f>
        <v>0.06595606700214783</v>
      </c>
      <c r="E64">
        <f>E9+(4/0.017)*(E10*E50-E25*E51)</f>
        <v>0.13171019746033094</v>
      </c>
      <c r="F64">
        <f>F9+(4/0.017)*(F10*F50-F25*F51)</f>
        <v>-1.6195498535664148</v>
      </c>
    </row>
    <row r="65" spans="1:6" ht="12.75">
      <c r="A65" t="s">
        <v>69</v>
      </c>
      <c r="B65">
        <f>B10+(5/0.017)*(B11*B50-B26*B51)</f>
        <v>-0.3835666396618167</v>
      </c>
      <c r="C65">
        <f>C10+(5/0.017)*(C11*C50-C26*C51)</f>
        <v>-0.30477051068205946</v>
      </c>
      <c r="D65">
        <f>D10+(5/0.017)*(D11*D50-D26*D51)</f>
        <v>0.04416116180884809</v>
      </c>
      <c r="E65">
        <f>E10+(5/0.017)*(E11*E50-E26*E51)</f>
        <v>0.279654088079854</v>
      </c>
      <c r="F65">
        <f>F10+(5/0.017)*(F11*F50-F26*F51)</f>
        <v>-0.6417113278548996</v>
      </c>
    </row>
    <row r="66" spans="1:6" ht="12.75">
      <c r="A66" t="s">
        <v>70</v>
      </c>
      <c r="B66">
        <f>B11+(6/0.017)*(B12*B50-B27*B51)</f>
        <v>3.117864348328429</v>
      </c>
      <c r="C66">
        <f>C11+(6/0.017)*(C12*C50-C27*C51)</f>
        <v>1.694563534608747</v>
      </c>
      <c r="D66">
        <f>D11+(6/0.017)*(D12*D50-D27*D51)</f>
        <v>2.1798471980202625</v>
      </c>
      <c r="E66">
        <f>E11+(6/0.017)*(E12*E50-E27*E51)</f>
        <v>1.9158939282831038</v>
      </c>
      <c r="F66">
        <f>F11+(6/0.017)*(F12*F50-F27*F51)</f>
        <v>14.380182241529285</v>
      </c>
    </row>
    <row r="67" spans="1:6" ht="12.75">
      <c r="A67" t="s">
        <v>71</v>
      </c>
      <c r="B67">
        <f>B12+(7/0.017)*(B13*B50-B28*B51)</f>
        <v>-0.12444110118822985</v>
      </c>
      <c r="C67">
        <f>C12+(7/0.017)*(C13*C50-C28*C51)</f>
        <v>-0.12841656277976</v>
      </c>
      <c r="D67">
        <f>D12+(7/0.017)*(D13*D50-D28*D51)</f>
        <v>-0.07249941491899789</v>
      </c>
      <c r="E67">
        <f>E12+(7/0.017)*(E13*E50-E28*E51)</f>
        <v>-0.049230316817225554</v>
      </c>
      <c r="F67">
        <f>F12+(7/0.017)*(F13*F50-F28*F51)</f>
        <v>-0.1277800508317768</v>
      </c>
    </row>
    <row r="68" spans="1:6" ht="12.75">
      <c r="A68" t="s">
        <v>72</v>
      </c>
      <c r="B68">
        <f>B13+(8/0.017)*(B14*B50-B29*B51)</f>
        <v>0.08032666438677989</v>
      </c>
      <c r="C68">
        <f>C13+(8/0.017)*(C14*C50-C29*C51)</f>
        <v>0.31121127034767865</v>
      </c>
      <c r="D68">
        <f>D13+(8/0.017)*(D14*D50-D29*D51)</f>
        <v>0.025629003535723456</v>
      </c>
      <c r="E68">
        <f>E13+(8/0.017)*(E14*E50-E29*E51)</f>
        <v>0.07814971438436623</v>
      </c>
      <c r="F68">
        <f>F13+(8/0.017)*(F14*F50-F29*F51)</f>
        <v>-0.3040038966249236</v>
      </c>
    </row>
    <row r="69" spans="1:6" ht="12.75">
      <c r="A69" t="s">
        <v>73</v>
      </c>
      <c r="B69">
        <f>B14+(9/0.017)*(B15*B50-B30*B51)</f>
        <v>-0.06677358699588305</v>
      </c>
      <c r="C69">
        <f>C14+(9/0.017)*(C15*C50-C30*C51)</f>
        <v>-0.0438840135761389</v>
      </c>
      <c r="D69">
        <f>D14+(9/0.017)*(D15*D50-D30*D51)</f>
        <v>-0.07484899765061885</v>
      </c>
      <c r="E69">
        <f>E14+(9/0.017)*(E15*E50-E30*E51)</f>
        <v>-0.08677784191853335</v>
      </c>
      <c r="F69">
        <f>F14+(9/0.017)*(F15*F50-F30*F51)</f>
        <v>0.016919835735138666</v>
      </c>
    </row>
    <row r="70" spans="1:6" ht="12.75">
      <c r="A70" t="s">
        <v>74</v>
      </c>
      <c r="B70">
        <f>B15+(10/0.017)*(B16*B50-B31*B51)</f>
        <v>-0.44113265433238635</v>
      </c>
      <c r="C70">
        <f>C15+(10/0.017)*(C16*C50-C31*C51)</f>
        <v>-0.2622204668013564</v>
      </c>
      <c r="D70">
        <f>D15+(10/0.017)*(D16*D50-D31*D51)</f>
        <v>-0.15999448016636278</v>
      </c>
      <c r="E70">
        <f>E15+(10/0.017)*(E16*E50-E31*E51)</f>
        <v>-0.20105169030665204</v>
      </c>
      <c r="F70">
        <f>F15+(10/0.017)*(F16*F50-F31*F51)</f>
        <v>-0.3668054740386478</v>
      </c>
    </row>
    <row r="71" spans="1:6" ht="12.75">
      <c r="A71" t="s">
        <v>75</v>
      </c>
      <c r="B71">
        <f>B16+(11/0.017)*(B17*B50-B32*B51)</f>
        <v>0.0002972292483146687</v>
      </c>
      <c r="C71">
        <f>C16+(11/0.017)*(C17*C50-C32*C51)</f>
        <v>-0.014596970507313786</v>
      </c>
      <c r="D71">
        <f>D16+(11/0.017)*(D17*D50-D32*D51)</f>
        <v>0.011704314336573146</v>
      </c>
      <c r="E71">
        <f>E16+(11/0.017)*(E17*E50-E32*E51)</f>
        <v>0.01962709675784341</v>
      </c>
      <c r="F71">
        <f>F16+(11/0.017)*(F17*F50-F32*F51)</f>
        <v>-0.010817462050711745</v>
      </c>
    </row>
    <row r="72" spans="1:6" ht="12.75">
      <c r="A72" t="s">
        <v>76</v>
      </c>
      <c r="B72">
        <f>B17+(12/0.017)*(B18*B50-B33*B51)</f>
        <v>-0.030809535906224178</v>
      </c>
      <c r="C72">
        <f>C17+(12/0.017)*(C18*C50-C33*C51)</f>
        <v>-0.02288380827630543</v>
      </c>
      <c r="D72">
        <f>D17+(12/0.017)*(D18*D50-D33*D51)</f>
        <v>-0.026536333058551347</v>
      </c>
      <c r="E72">
        <f>E17+(12/0.017)*(E18*E50-E33*E51)</f>
        <v>-0.03395599137533386</v>
      </c>
      <c r="F72">
        <f>F17+(12/0.017)*(F18*F50-F33*F51)</f>
        <v>-0.04578554961490827</v>
      </c>
    </row>
    <row r="73" spans="1:6" ht="12.75">
      <c r="A73" t="s">
        <v>77</v>
      </c>
      <c r="B73">
        <f>B18+(13/0.017)*(B19*B50-B34*B51)</f>
        <v>0.008944738040134308</v>
      </c>
      <c r="C73">
        <f>C18+(13/0.017)*(C19*C50-C34*C51)</f>
        <v>0.02304258026560107</v>
      </c>
      <c r="D73">
        <f>D18+(13/0.017)*(D19*D50-D34*D51)</f>
        <v>0.016911897058257387</v>
      </c>
      <c r="E73">
        <f>E18+(13/0.017)*(E19*E50-E34*E51)</f>
        <v>0.016759287904327864</v>
      </c>
      <c r="F73">
        <f>F18+(13/0.017)*(F19*F50-F34*F51)</f>
        <v>0.0037861325875227724</v>
      </c>
    </row>
    <row r="74" spans="1:6" ht="12.75">
      <c r="A74" t="s">
        <v>78</v>
      </c>
      <c r="B74">
        <f>B19+(14/0.017)*(B20*B50-B35*B51)</f>
        <v>-0.2043589281613994</v>
      </c>
      <c r="C74">
        <f>C19+(14/0.017)*(C20*C50-C35*C51)</f>
        <v>-0.18405730570504236</v>
      </c>
      <c r="D74">
        <f>D19+(14/0.017)*(D20*D50-D35*D51)</f>
        <v>-0.18857734253966613</v>
      </c>
      <c r="E74">
        <f>E19+(14/0.017)*(E20*E50-E35*E51)</f>
        <v>-0.18823373179805508</v>
      </c>
      <c r="F74">
        <f>F19+(14/0.017)*(F20*F50-F35*F51)</f>
        <v>-0.15197248986775835</v>
      </c>
    </row>
    <row r="75" spans="1:6" ht="12.75">
      <c r="A75" t="s">
        <v>79</v>
      </c>
      <c r="B75" s="49">
        <f>B20</f>
        <v>0.0004130531</v>
      </c>
      <c r="C75" s="49">
        <f>C20</f>
        <v>-0.004183527</v>
      </c>
      <c r="D75" s="49">
        <f>D20</f>
        <v>-0.002122393</v>
      </c>
      <c r="E75" s="49">
        <f>E20</f>
        <v>-0.003578929</v>
      </c>
      <c r="F75" s="49">
        <f>F20</f>
        <v>-0.003222217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112.40953769990256</v>
      </c>
      <c r="C82">
        <f>C22+(2/0.017)*(C8*C51+C23*C50)</f>
        <v>72.39831929934476</v>
      </c>
      <c r="D82">
        <f>D22+(2/0.017)*(D8*D51+D23*D50)</f>
        <v>2.7041040703978</v>
      </c>
      <c r="E82">
        <f>E22+(2/0.017)*(E8*E51+E23*E50)</f>
        <v>-68.0880441432609</v>
      </c>
      <c r="F82">
        <f>F22+(2/0.017)*(F8*F51+F23*F50)</f>
        <v>-135.85438024562643</v>
      </c>
    </row>
    <row r="83" spans="1:6" ht="12.75">
      <c r="A83" t="s">
        <v>82</v>
      </c>
      <c r="B83">
        <f>B23+(3/0.017)*(B9*B51+B24*B50)</f>
        <v>-2.4514958740805723</v>
      </c>
      <c r="C83">
        <f>C23+(3/0.017)*(C9*C51+C24*C50)</f>
        <v>-0.7865793098002956</v>
      </c>
      <c r="D83">
        <f>D23+(3/0.017)*(D9*D51+D24*D50)</f>
        <v>-1.5194865629181618</v>
      </c>
      <c r="E83">
        <f>E23+(3/0.017)*(E9*E51+E24*E50)</f>
        <v>-0.24650275529694196</v>
      </c>
      <c r="F83">
        <f>F23+(3/0.017)*(F9*F51+F24*F50)</f>
        <v>4.941151381536704</v>
      </c>
    </row>
    <row r="84" spans="1:6" ht="12.75">
      <c r="A84" t="s">
        <v>83</v>
      </c>
      <c r="B84">
        <f>B24+(4/0.017)*(B10*B51+B25*B50)</f>
        <v>0.1953012497073004</v>
      </c>
      <c r="C84">
        <f>C24+(4/0.017)*(C10*C51+C25*C50)</f>
        <v>-1.3857210809752991</v>
      </c>
      <c r="D84">
        <f>D24+(4/0.017)*(D10*D51+D25*D50)</f>
        <v>-1.3954623232029317</v>
      </c>
      <c r="E84">
        <f>E24+(4/0.017)*(E10*E51+E25*E50)</f>
        <v>-1.7369699230316373</v>
      </c>
      <c r="F84">
        <f>F24+(4/0.017)*(F10*F51+F25*F50)</f>
        <v>0.39931537652007804</v>
      </c>
    </row>
    <row r="85" spans="1:6" ht="12.75">
      <c r="A85" t="s">
        <v>84</v>
      </c>
      <c r="B85">
        <f>B25+(5/0.017)*(B11*B51+B26*B50)</f>
        <v>-0.5173581670972262</v>
      </c>
      <c r="C85">
        <f>C25+(5/0.017)*(C11*C51+C26*C50)</f>
        <v>-0.03350581879934335</v>
      </c>
      <c r="D85">
        <f>D25+(5/0.017)*(D11*D51+D26*D50)</f>
        <v>0.11865503217336915</v>
      </c>
      <c r="E85">
        <f>E25+(5/0.017)*(E11*E51+E26*E50)</f>
        <v>0.6194387580770612</v>
      </c>
      <c r="F85">
        <f>F25+(5/0.017)*(F11*F51+F26*F50)</f>
        <v>-1.247836980609268</v>
      </c>
    </row>
    <row r="86" spans="1:6" ht="12.75">
      <c r="A86" t="s">
        <v>85</v>
      </c>
      <c r="B86">
        <f>B26+(6/0.017)*(B12*B51+B27*B50)</f>
        <v>0.2943298593195866</v>
      </c>
      <c r="C86">
        <f>C26+(6/0.017)*(C12*C51+C27*C50)</f>
        <v>0.6017395953205562</v>
      </c>
      <c r="D86">
        <f>D26+(6/0.017)*(D12*D51+D27*D50)</f>
        <v>0.47782155904411266</v>
      </c>
      <c r="E86">
        <f>E26+(6/0.017)*(E12*E51+E27*E50)</f>
        <v>0.14016492338950692</v>
      </c>
      <c r="F86">
        <f>F26+(6/0.017)*(F12*F51+F27*F50)</f>
        <v>1.778450591279068</v>
      </c>
    </row>
    <row r="87" spans="1:6" ht="12.75">
      <c r="A87" t="s">
        <v>86</v>
      </c>
      <c r="B87">
        <f>B27+(7/0.017)*(B13*B51+B28*B50)</f>
        <v>-0.17769231950375278</v>
      </c>
      <c r="C87">
        <f>C27+(7/0.017)*(C13*C51+C28*C50)</f>
        <v>0.12560563196324961</v>
      </c>
      <c r="D87">
        <f>D27+(7/0.017)*(D13*D51+D28*D50)</f>
        <v>0.15488143279795497</v>
      </c>
      <c r="E87">
        <f>E27+(7/0.017)*(E13*E51+E28*E50)</f>
        <v>0.18450369344653786</v>
      </c>
      <c r="F87">
        <f>F27+(7/0.017)*(F13*F51+F28*F50)</f>
        <v>0.06745634131664997</v>
      </c>
    </row>
    <row r="88" spans="1:6" ht="12.75">
      <c r="A88" t="s">
        <v>87</v>
      </c>
      <c r="B88">
        <f>B28+(8/0.017)*(B14*B51+B29*B50)</f>
        <v>0.2129902582314891</v>
      </c>
      <c r="C88">
        <f>C28+(8/0.017)*(C14*C51+C29*C50)</f>
        <v>-0.14865609205907113</v>
      </c>
      <c r="D88">
        <f>D28+(8/0.017)*(D14*D51+D29*D50)</f>
        <v>-0.2558613996197904</v>
      </c>
      <c r="E88">
        <f>E28+(8/0.017)*(E14*E51+E29*E50)</f>
        <v>-0.3064910423004294</v>
      </c>
      <c r="F88">
        <f>F28+(8/0.017)*(F14*F51+F29*F50)</f>
        <v>-0.11655775894729253</v>
      </c>
    </row>
    <row r="89" spans="1:6" ht="12.75">
      <c r="A89" t="s">
        <v>88</v>
      </c>
      <c r="B89">
        <f>B29+(9/0.017)*(B15*B51+B30*B50)</f>
        <v>0.06009852293167392</v>
      </c>
      <c r="C89">
        <f>C29+(9/0.017)*(C15*C51+C30*C50)</f>
        <v>-0.008125038158420143</v>
      </c>
      <c r="D89">
        <f>D29+(9/0.017)*(D15*D51+D30*D50)</f>
        <v>0.10693886604130505</v>
      </c>
      <c r="E89">
        <f>E29+(9/0.017)*(E15*E51+E30*E50)</f>
        <v>0.08657690165485718</v>
      </c>
      <c r="F89">
        <f>F29+(9/0.017)*(F15*F51+F30*F50)</f>
        <v>-0.10379612932953816</v>
      </c>
    </row>
    <row r="90" spans="1:6" ht="12.75">
      <c r="A90" t="s">
        <v>89</v>
      </c>
      <c r="B90">
        <f>B30+(10/0.017)*(B16*B51+B31*B50)</f>
        <v>-0.002055103040905718</v>
      </c>
      <c r="C90">
        <f>C30+(10/0.017)*(C16*C51+C31*C50)</f>
        <v>0.0689760463758967</v>
      </c>
      <c r="D90">
        <f>D30+(10/0.017)*(D16*D51+D31*D50)</f>
        <v>0.015252167483796687</v>
      </c>
      <c r="E90">
        <f>E30+(10/0.017)*(E16*E51+E31*E50)</f>
        <v>0.026616047805090137</v>
      </c>
      <c r="F90">
        <f>F30+(10/0.017)*(F16*F51+F31*F50)</f>
        <v>0.32888106317567817</v>
      </c>
    </row>
    <row r="91" spans="1:6" ht="12.75">
      <c r="A91" t="s">
        <v>90</v>
      </c>
      <c r="B91">
        <f>B31+(11/0.017)*(B17*B51+B32*B50)</f>
        <v>0.0024630865529771478</v>
      </c>
      <c r="C91">
        <f>C31+(11/0.017)*(C17*C51+C32*C50)</f>
        <v>-0.031016019668275416</v>
      </c>
      <c r="D91">
        <f>D31+(11/0.017)*(D17*D51+D32*D50)</f>
        <v>0.04365789017871937</v>
      </c>
      <c r="E91">
        <f>E31+(11/0.017)*(E17*E51+E32*E50)</f>
        <v>0.01507152303038295</v>
      </c>
      <c r="F91">
        <f>F31+(11/0.017)*(F17*F51+F32*F50)</f>
        <v>-0.02986328435080662</v>
      </c>
    </row>
    <row r="92" spans="1:6" ht="12.75">
      <c r="A92" t="s">
        <v>91</v>
      </c>
      <c r="B92">
        <f>B32+(12/0.017)*(B18*B51+B33*B50)</f>
        <v>0.03889581048488372</v>
      </c>
      <c r="C92">
        <f>C32+(12/0.017)*(C18*C51+C33*C50)</f>
        <v>-0.01508157116424181</v>
      </c>
      <c r="D92">
        <f>D32+(12/0.017)*(D18*D51+D33*D50)</f>
        <v>-0.018948433453889964</v>
      </c>
      <c r="E92">
        <f>E32+(12/0.017)*(E18*E51+E33*E50)</f>
        <v>-0.01786532873910555</v>
      </c>
      <c r="F92">
        <f>F32+(12/0.017)*(F18*F51+F33*F50)</f>
        <v>0.005828373005378631</v>
      </c>
    </row>
    <row r="93" spans="1:6" ht="12.75">
      <c r="A93" t="s">
        <v>92</v>
      </c>
      <c r="B93">
        <f>B33+(13/0.017)*(B19*B51+B34*B50)</f>
        <v>0.09011130524123118</v>
      </c>
      <c r="C93">
        <f>C33+(13/0.017)*(C19*C51+C34*C50)</f>
        <v>0.07626987095264834</v>
      </c>
      <c r="D93">
        <f>D33+(13/0.017)*(D19*D51+D34*D50)</f>
        <v>0.09243958032826713</v>
      </c>
      <c r="E93">
        <f>E33+(13/0.017)*(E19*E51+E34*E50)</f>
        <v>0.08554055184926355</v>
      </c>
      <c r="F93">
        <f>F33+(13/0.017)*(F19*F51+F34*F50)</f>
        <v>0.05463804727990277</v>
      </c>
    </row>
    <row r="94" spans="1:6" ht="12.75">
      <c r="A94" t="s">
        <v>93</v>
      </c>
      <c r="B94">
        <f>B34+(14/0.017)*(B20*B51+B35*B50)</f>
        <v>-0.025184405087951337</v>
      </c>
      <c r="C94">
        <f>C34+(14/0.017)*(C20*C51+C35*C50)</f>
        <v>-0.008173340153431722</v>
      </c>
      <c r="D94">
        <f>D34+(14/0.017)*(D20*D51+D35*D50)</f>
        <v>-0.0010082437023884094</v>
      </c>
      <c r="E94">
        <f>E34+(14/0.017)*(E20*E51+E35*E50)</f>
        <v>0.005240370341446161</v>
      </c>
      <c r="F94">
        <f>F34+(14/0.017)*(F20*F51+F35*F50)</f>
        <v>-0.011552578425783921</v>
      </c>
    </row>
    <row r="95" spans="1:6" ht="12.75">
      <c r="A95" t="s">
        <v>94</v>
      </c>
      <c r="B95" s="49">
        <f>B35</f>
        <v>-0.001234359</v>
      </c>
      <c r="C95" s="49">
        <f>C35</f>
        <v>-0.003426633</v>
      </c>
      <c r="D95" s="49">
        <f>D35</f>
        <v>0.0007790636</v>
      </c>
      <c r="E95" s="49">
        <f>E35</f>
        <v>0.003110657</v>
      </c>
      <c r="F95" s="49">
        <f>F35</f>
        <v>0.0006568244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-1.0625457422302773</v>
      </c>
      <c r="C103">
        <f>C63*10000/C62</f>
        <v>0.6794484949977766</v>
      </c>
      <c r="D103">
        <f>D63*10000/D62</f>
        <v>-0.1142977008630351</v>
      </c>
      <c r="E103">
        <f>E63*10000/E62</f>
        <v>-0.7145287074935885</v>
      </c>
      <c r="F103">
        <f>F63*10000/F62</f>
        <v>-4.303554829704801</v>
      </c>
      <c r="G103">
        <f>AVERAGE(C103:E103)</f>
        <v>-0.049792637786282366</v>
      </c>
      <c r="H103">
        <f>STDEV(C103:E103)</f>
        <v>0.6992237035729802</v>
      </c>
      <c r="I103">
        <f>(B103*B4+C103*C4+D103*D4+E103*E4+F103*F4)/SUM(B4:F4)</f>
        <v>-0.7647073047182077</v>
      </c>
      <c r="K103">
        <f>(LN(H103)+LN(H123))/2-LN(K114*K115^3)</f>
        <v>-4.2814274428938175</v>
      </c>
    </row>
    <row r="104" spans="1:11" ht="12.75">
      <c r="A104" t="s">
        <v>68</v>
      </c>
      <c r="B104">
        <f>B64*10000/B62</f>
        <v>0.0008437642752442168</v>
      </c>
      <c r="C104">
        <f>C64*10000/C62</f>
        <v>0.5654900702313151</v>
      </c>
      <c r="D104">
        <f>D64*10000/D62</f>
        <v>0.06595631141031069</v>
      </c>
      <c r="E104">
        <f>E64*10000/E62</f>
        <v>0.13171016763804588</v>
      </c>
      <c r="F104">
        <f>F64*10000/F62</f>
        <v>-1.6195814037853753</v>
      </c>
      <c r="G104">
        <f>AVERAGE(C104:E104)</f>
        <v>0.2543855164265572</v>
      </c>
      <c r="H104">
        <f>STDEV(C104:E104)</f>
        <v>0.2714229631971981</v>
      </c>
      <c r="I104">
        <f>(B104*B4+C104*C4+D104*D4+E104*E4+F104*F4)/SUM(B4:F4)</f>
        <v>-0.032711076195983645</v>
      </c>
      <c r="K104">
        <f>(LN(H104)+LN(H124))/2-LN(K114*K115^4)</f>
        <v>-4.74389825711662</v>
      </c>
    </row>
    <row r="105" spans="1:11" ht="12.75">
      <c r="A105" t="s">
        <v>69</v>
      </c>
      <c r="B105">
        <f>B65*10000/B62</f>
        <v>-0.3835651304963513</v>
      </c>
      <c r="C105">
        <f>C65*10000/C62</f>
        <v>-0.3047708512953965</v>
      </c>
      <c r="D105">
        <f>D65*10000/D62</f>
        <v>0.04416132545336054</v>
      </c>
      <c r="E105">
        <f>E65*10000/E62</f>
        <v>0.27965402475959417</v>
      </c>
      <c r="F105">
        <f>F65*10000/F62</f>
        <v>-0.641723828941457</v>
      </c>
      <c r="G105">
        <f>AVERAGE(C105:E105)</f>
        <v>0.006348166305852739</v>
      </c>
      <c r="H105">
        <f>STDEV(C105:E105)</f>
        <v>0.2940416385335738</v>
      </c>
      <c r="I105">
        <f>(B105*B4+C105*C4+D105*D4+E105*E4+F105*F4)/SUM(B4:F4)</f>
        <v>-0.13669884663729234</v>
      </c>
      <c r="K105">
        <f>(LN(H105)+LN(H125))/2-LN(K114*K115^5)</f>
        <v>-3.8449527636280343</v>
      </c>
    </row>
    <row r="106" spans="1:11" ht="12.75">
      <c r="A106" t="s">
        <v>70</v>
      </c>
      <c r="B106">
        <f>B66*10000/B62</f>
        <v>3.1178520809080816</v>
      </c>
      <c r="C106">
        <f>C66*10000/C62</f>
        <v>1.694565428463041</v>
      </c>
      <c r="D106">
        <f>D66*10000/D62</f>
        <v>2.1798552757070198</v>
      </c>
      <c r="E106">
        <f>E66*10000/E62</f>
        <v>1.9158934944796782</v>
      </c>
      <c r="F106">
        <f>F66*10000/F62</f>
        <v>14.380462379801912</v>
      </c>
      <c r="G106">
        <f>AVERAGE(C106:E106)</f>
        <v>1.9301047328832464</v>
      </c>
      <c r="H106">
        <f>STDEV(C106:E106)</f>
        <v>0.2429568447939752</v>
      </c>
      <c r="I106">
        <f>(B106*B4+C106*C4+D106*D4+E106*E4+F106*F4)/SUM(B4:F4)</f>
        <v>3.765929730471223</v>
      </c>
      <c r="K106">
        <f>(LN(H106)+LN(H126))/2-LN(K114*K115^6)</f>
        <v>-3.527916495148352</v>
      </c>
    </row>
    <row r="107" spans="1:11" ht="12.75">
      <c r="A107" t="s">
        <v>71</v>
      </c>
      <c r="B107">
        <f>B67*10000/B62</f>
        <v>-0.12444061156741051</v>
      </c>
      <c r="C107">
        <f>C67*10000/C62</f>
        <v>-0.128416706298875</v>
      </c>
      <c r="D107">
        <f>D67*10000/D62</f>
        <v>-0.0724996835743258</v>
      </c>
      <c r="E107">
        <f>E67*10000/E62</f>
        <v>-0.049230305670324485</v>
      </c>
      <c r="F107">
        <f>F67*10000/F62</f>
        <v>-0.12778254009666337</v>
      </c>
      <c r="G107">
        <f>AVERAGE(C107:E107)</f>
        <v>-0.08338223184784177</v>
      </c>
      <c r="H107">
        <f>STDEV(C107:E107)</f>
        <v>0.04069943370392736</v>
      </c>
      <c r="I107">
        <f>(B107*B4+C107*C4+D107*D4+E107*E4+F107*F4)/SUM(B4:F4)</f>
        <v>-0.0952600991498864</v>
      </c>
      <c r="K107">
        <f>(LN(H107)+LN(H127))/2-LN(K114*K115^7)</f>
        <v>-4.876615428769183</v>
      </c>
    </row>
    <row r="108" spans="1:9" ht="12.75">
      <c r="A108" t="s">
        <v>72</v>
      </c>
      <c r="B108">
        <f>B68*10000/B62</f>
        <v>0.08032634833680238</v>
      </c>
      <c r="C108">
        <f>C68*10000/C62</f>
        <v>0.311211618159247</v>
      </c>
      <c r="D108">
        <f>D68*10000/D62</f>
        <v>0.025629098507087802</v>
      </c>
      <c r="E108">
        <f>E68*10000/E62</f>
        <v>0.07814969668943368</v>
      </c>
      <c r="F108">
        <f>F68*10000/F62</f>
        <v>-0.3040098188813347</v>
      </c>
      <c r="G108">
        <f>AVERAGE(C108:E108)</f>
        <v>0.13833013778525616</v>
      </c>
      <c r="H108">
        <f>STDEV(C108:E108)</f>
        <v>0.1520052893835764</v>
      </c>
      <c r="I108">
        <f>(B108*B4+C108*C4+D108*D4+E108*E4+F108*F4)/SUM(B4:F4)</f>
        <v>0.07084183513702648</v>
      </c>
    </row>
    <row r="109" spans="1:9" ht="12.75">
      <c r="A109" t="s">
        <v>73</v>
      </c>
      <c r="B109">
        <f>B69*10000/B62</f>
        <v>-0.06677332427128432</v>
      </c>
      <c r="C109">
        <f>C69*10000/C62</f>
        <v>-0.04388406262117371</v>
      </c>
      <c r="D109">
        <f>D69*10000/D62</f>
        <v>-0.07484927501260903</v>
      </c>
      <c r="E109">
        <f>E69*10000/E62</f>
        <v>-0.08677782226998991</v>
      </c>
      <c r="F109">
        <f>F69*10000/F62</f>
        <v>0.016920165348037614</v>
      </c>
      <c r="G109">
        <f>AVERAGE(C109:E109)</f>
        <v>-0.06850371996792422</v>
      </c>
      <c r="H109">
        <f>STDEV(C109:E109)</f>
        <v>0.022139742677399092</v>
      </c>
      <c r="I109">
        <f>(B109*B4+C109*C4+D109*D4+E109*E4+F109*F4)/SUM(B4:F4)</f>
        <v>-0.0568327411013191</v>
      </c>
    </row>
    <row r="110" spans="1:11" ht="12.75">
      <c r="A110" t="s">
        <v>74</v>
      </c>
      <c r="B110">
        <f>B70*10000/B62</f>
        <v>-0.44113091867005627</v>
      </c>
      <c r="C110">
        <f>C70*10000/C62</f>
        <v>-0.2622207598605111</v>
      </c>
      <c r="D110">
        <f>D70*10000/D62</f>
        <v>-0.15999507304520988</v>
      </c>
      <c r="E110">
        <f>E70*10000/E62</f>
        <v>-0.2010516447838229</v>
      </c>
      <c r="F110">
        <f>F70*10000/F62</f>
        <v>-0.3668126197236024</v>
      </c>
      <c r="G110">
        <f>AVERAGE(C110:E110)</f>
        <v>-0.20775582589651462</v>
      </c>
      <c r="H110">
        <f>STDEV(C110:E110)</f>
        <v>0.05144154249737119</v>
      </c>
      <c r="I110">
        <f>(B110*B4+C110*C4+D110*D4+E110*E4+F110*F4)/SUM(B4:F4)</f>
        <v>-0.26277145902146604</v>
      </c>
      <c r="K110">
        <f>EXP(AVERAGE(K103:K107))</f>
        <v>0.014193628993108264</v>
      </c>
    </row>
    <row r="111" spans="1:9" ht="12.75">
      <c r="A111" t="s">
        <v>75</v>
      </c>
      <c r="B111">
        <f>B71*10000/B62</f>
        <v>0.00029722807884873903</v>
      </c>
      <c r="C111">
        <f>C71*10000/C62</f>
        <v>-0.01459698682097492</v>
      </c>
      <c r="D111">
        <f>D71*10000/D62</f>
        <v>0.011704357708321865</v>
      </c>
      <c r="E111">
        <f>E71*10000/E62</f>
        <v>0.019627092313807295</v>
      </c>
      <c r="F111">
        <f>F71*10000/F62</f>
        <v>-0.010817672784142114</v>
      </c>
      <c r="G111">
        <f>AVERAGE(C111:E111)</f>
        <v>0.005578154400384747</v>
      </c>
      <c r="H111">
        <f>STDEV(C111:E111)</f>
        <v>0.017915626513845213</v>
      </c>
      <c r="I111">
        <f>(B111*B4+C111*C4+D111*D4+E111*E4+F111*F4)/SUM(B4:F4)</f>
        <v>0.002620436934050889</v>
      </c>
    </row>
    <row r="112" spans="1:9" ht="12.75">
      <c r="A112" t="s">
        <v>76</v>
      </c>
      <c r="B112">
        <f>B72*10000/B62</f>
        <v>-0.030809414684296134</v>
      </c>
      <c r="C112">
        <f>C72*10000/C62</f>
        <v>-0.022883833851385784</v>
      </c>
      <c r="D112">
        <f>D72*10000/D62</f>
        <v>-0.026536431392134692</v>
      </c>
      <c r="E112">
        <f>E72*10000/E62</f>
        <v>-0.03395598368689915</v>
      </c>
      <c r="F112">
        <f>F72*10000/F62</f>
        <v>-0.045786441556648995</v>
      </c>
      <c r="G112">
        <f>AVERAGE(C112:E112)</f>
        <v>-0.027792082976806538</v>
      </c>
      <c r="H112">
        <f>STDEV(C112:E112)</f>
        <v>0.005641863271259032</v>
      </c>
      <c r="I112">
        <f>(B112*B4+C112*C4+D112*D4+E112*E4+F112*F4)/SUM(B4:F4)</f>
        <v>-0.030632893713213576</v>
      </c>
    </row>
    <row r="113" spans="1:9" ht="12.75">
      <c r="A113" t="s">
        <v>77</v>
      </c>
      <c r="B113">
        <f>B73*10000/B62</f>
        <v>0.008944702846537289</v>
      </c>
      <c r="C113">
        <f>C73*10000/C62</f>
        <v>0.023042606018125945</v>
      </c>
      <c r="D113">
        <f>D73*10000/D62</f>
        <v>0.016911959727332095</v>
      </c>
      <c r="E113">
        <f>E73*10000/E62</f>
        <v>0.01675928410963109</v>
      </c>
      <c r="F113">
        <f>F73*10000/F62</f>
        <v>0.0037862063446299633</v>
      </c>
      <c r="G113">
        <f>AVERAGE(C113:E113)</f>
        <v>0.018904616618363044</v>
      </c>
      <c r="H113">
        <f>STDEV(C113:E113)</f>
        <v>0.00358441692126803</v>
      </c>
      <c r="I113">
        <f>(B113*B4+C113*C4+D113*D4+E113*E4+F113*F4)/SUM(B4:F4)</f>
        <v>0.015444101898351612</v>
      </c>
    </row>
    <row r="114" spans="1:11" ht="12.75">
      <c r="A114" t="s">
        <v>78</v>
      </c>
      <c r="B114">
        <f>B74*10000/B62</f>
        <v>-0.20435812409919737</v>
      </c>
      <c r="C114">
        <f>C74*10000/C62</f>
        <v>-0.1840575114085829</v>
      </c>
      <c r="D114">
        <f>D74*10000/D62</f>
        <v>-0.18857804133575784</v>
      </c>
      <c r="E114">
        <f>E74*10000/E62</f>
        <v>-0.18823368917751307</v>
      </c>
      <c r="F114">
        <f>F74*10000/F62</f>
        <v>-0.15197545042208815</v>
      </c>
      <c r="G114">
        <f>AVERAGE(C114:E114)</f>
        <v>-0.18695641397395127</v>
      </c>
      <c r="H114">
        <f>STDEV(C114:E114)</f>
        <v>0.0025164204070151947</v>
      </c>
      <c r="I114">
        <f>(B114*B4+C114*C4+D114*D4+E114*E4+F114*F4)/SUM(B4:F4)</f>
        <v>-0.18479709904977387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0.0004130514748183252</v>
      </c>
      <c r="C115">
        <f>C75*10000/C62</f>
        <v>-0.004183531675534679</v>
      </c>
      <c r="D115">
        <f>D75*10000/D62</f>
        <v>-0.0021224008647832957</v>
      </c>
      <c r="E115">
        <f>E75*10000/E62</f>
        <v>-0.0035789281896463384</v>
      </c>
      <c r="F115">
        <f>F75*10000/F62</f>
        <v>-0.003222279771548319</v>
      </c>
      <c r="G115">
        <f>AVERAGE(C115:E115)</f>
        <v>-0.003294953576654771</v>
      </c>
      <c r="H115">
        <f>STDEV(C115:E115)</f>
        <v>0.0010595028269782707</v>
      </c>
      <c r="I115">
        <f>(B115*B4+C115*C4+D115*D4+E115*E4+F115*F4)/SUM(B4:F4)</f>
        <v>-0.002749122359737421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112.4090954179762</v>
      </c>
      <c r="C122">
        <f>C82*10000/C62</f>
        <v>72.3984002121374</v>
      </c>
      <c r="D122">
        <f>D82*10000/D62</f>
        <v>2.7041140907816414</v>
      </c>
      <c r="E122">
        <f>E82*10000/E62</f>
        <v>-68.08802872652704</v>
      </c>
      <c r="F122">
        <f>F82*10000/F62</f>
        <v>-135.85702680536897</v>
      </c>
      <c r="G122">
        <f>AVERAGE(C122:E122)</f>
        <v>2.338161858797335</v>
      </c>
      <c r="H122">
        <f>STDEV(C122:E122)</f>
        <v>70.24392941572727</v>
      </c>
      <c r="I122">
        <f>(B122*B4+C122*C4+D122*D4+E122*E4+F122*F4)/SUM(B4:F4)</f>
        <v>-0.2058854298345311</v>
      </c>
    </row>
    <row r="123" spans="1:9" ht="12.75">
      <c r="A123" t="s">
        <v>82</v>
      </c>
      <c r="B123">
        <f>B83*10000/B62</f>
        <v>-2.451486228526113</v>
      </c>
      <c r="C123">
        <f>C83*10000/C62</f>
        <v>-0.7865801888860147</v>
      </c>
      <c r="D123">
        <f>D83*10000/D62</f>
        <v>-1.5194921935589232</v>
      </c>
      <c r="E123">
        <f>E83*10000/E62</f>
        <v>-0.2465026994829232</v>
      </c>
      <c r="F123">
        <f>F83*10000/F62</f>
        <v>4.941247639399752</v>
      </c>
      <c r="G123">
        <f>AVERAGE(C123:E123)</f>
        <v>-0.8508583606426203</v>
      </c>
      <c r="H123">
        <f>STDEV(C123:E123)</f>
        <v>0.6389243503970142</v>
      </c>
      <c r="I123">
        <f>(B123*B4+C123*C4+D123*D4+E123*E4+F123*F4)/SUM(B4:F4)</f>
        <v>-0.30816312295319503</v>
      </c>
    </row>
    <row r="124" spans="1:9" ht="12.75">
      <c r="A124" t="s">
        <v>83</v>
      </c>
      <c r="B124">
        <f>B84*10000/B62</f>
        <v>0.19530048128306607</v>
      </c>
      <c r="C124">
        <f>C84*10000/C62</f>
        <v>-1.3857226296654284</v>
      </c>
      <c r="D124">
        <f>D84*10000/D62</f>
        <v>-1.3954674942569112</v>
      </c>
      <c r="E124">
        <f>E84*10000/E62</f>
        <v>-1.7369695297408128</v>
      </c>
      <c r="F124">
        <f>F84*10000/F62</f>
        <v>0.3993231555257911</v>
      </c>
      <c r="G124">
        <f>AVERAGE(C124:E124)</f>
        <v>-1.5060532178877175</v>
      </c>
      <c r="H124">
        <f>STDEV(C124:E124)</f>
        <v>0.20003874101371702</v>
      </c>
      <c r="I124">
        <f>(B124*B4+C124*C4+D124*D4+E124*E4+F124*F4)/SUM(B4:F4)</f>
        <v>-1.0053284741736481</v>
      </c>
    </row>
    <row r="125" spans="1:9" ht="12.75">
      <c r="A125" t="s">
        <v>84</v>
      </c>
      <c r="B125">
        <f>B85*10000/B62</f>
        <v>-0.5173561315211403</v>
      </c>
      <c r="C125">
        <f>C85*10000/C62</f>
        <v>-0.03350585624564589</v>
      </c>
      <c r="D125">
        <f>D85*10000/D62</f>
        <v>0.11865547186390475</v>
      </c>
      <c r="E125">
        <f>E85*10000/E62</f>
        <v>0.6194386178215642</v>
      </c>
      <c r="F125">
        <f>F85*10000/F62</f>
        <v>-1.2478612895429377</v>
      </c>
      <c r="G125">
        <f>AVERAGE(C125:E125)</f>
        <v>0.23486274447994102</v>
      </c>
      <c r="H125">
        <f>STDEV(C125:E125)</f>
        <v>0.34163170112032887</v>
      </c>
      <c r="I125">
        <f>(B125*B4+C125*C4+D125*D4+E125*E4+F125*F4)/SUM(B4:F4)</f>
        <v>-0.07213136555450615</v>
      </c>
    </row>
    <row r="126" spans="1:9" ht="12.75">
      <c r="A126" t="s">
        <v>85</v>
      </c>
      <c r="B126">
        <f>B86*10000/B62</f>
        <v>0.29432870126147315</v>
      </c>
      <c r="C126">
        <f>C86*10000/C62</f>
        <v>0.6017402678283101</v>
      </c>
      <c r="D126">
        <f>D86*10000/D62</f>
        <v>0.4778233296695415</v>
      </c>
      <c r="E126">
        <f>E86*10000/E62</f>
        <v>0.14016489165287319</v>
      </c>
      <c r="F126">
        <f>F86*10000/F62</f>
        <v>1.778485237020563</v>
      </c>
      <c r="G126">
        <f>AVERAGE(C126:E126)</f>
        <v>0.40657616305024163</v>
      </c>
      <c r="H126">
        <f>STDEV(C126:E126)</f>
        <v>0.23889344075619304</v>
      </c>
      <c r="I126">
        <f>(B126*B4+C126*C4+D126*D4+E126*E4+F126*F4)/SUM(B4:F4)</f>
        <v>0.5737351388466404</v>
      </c>
    </row>
    <row r="127" spans="1:9" ht="12.75">
      <c r="A127" t="s">
        <v>86</v>
      </c>
      <c r="B127">
        <f>B87*10000/B62</f>
        <v>-0.17769162036288827</v>
      </c>
      <c r="C127">
        <f>C87*10000/C62</f>
        <v>0.1256057723408516</v>
      </c>
      <c r="D127">
        <f>D87*10000/D62</f>
        <v>0.15488200672978825</v>
      </c>
      <c r="E127">
        <f>E87*10000/E62</f>
        <v>0.18450365167056423</v>
      </c>
      <c r="F127">
        <f>F87*10000/F62</f>
        <v>0.06745765542398302</v>
      </c>
      <c r="G127">
        <f>AVERAGE(C127:E127)</f>
        <v>0.15499714358040137</v>
      </c>
      <c r="H127">
        <f>STDEV(C127:E127)</f>
        <v>0.029449108471312314</v>
      </c>
      <c r="I127">
        <f>(B127*B4+C127*C4+D127*D4+E127*E4+F127*F4)/SUM(B4:F4)</f>
        <v>0.0951813753189307</v>
      </c>
    </row>
    <row r="128" spans="1:9" ht="12.75">
      <c r="A128" t="s">
        <v>87</v>
      </c>
      <c r="B128">
        <f>B88*10000/B62</f>
        <v>0.2129894202088121</v>
      </c>
      <c r="C128">
        <f>C88*10000/C62</f>
        <v>-0.14865625819800454</v>
      </c>
      <c r="D128">
        <f>D88*10000/D62</f>
        <v>-0.2558623477450724</v>
      </c>
      <c r="E128">
        <f>E88*10000/E62</f>
        <v>-0.30649097290365224</v>
      </c>
      <c r="F128">
        <f>F88*10000/F62</f>
        <v>-0.11656002959231668</v>
      </c>
      <c r="G128">
        <f>AVERAGE(C128:E128)</f>
        <v>-0.23700319294890973</v>
      </c>
      <c r="H128">
        <f>STDEV(C128:E128)</f>
        <v>0.08058970207956159</v>
      </c>
      <c r="I128">
        <f>(B128*B4+C128*C4+D128*D4+E128*E4+F128*F4)/SUM(B4:F4)</f>
        <v>-0.15581818234287825</v>
      </c>
    </row>
    <row r="129" spans="1:9" ht="12.75">
      <c r="A129" t="s">
        <v>88</v>
      </c>
      <c r="B129">
        <f>B89*10000/B62</f>
        <v>0.06009828647050668</v>
      </c>
      <c r="C129">
        <f>C89*10000/C62</f>
        <v>-0.008125047239011156</v>
      </c>
      <c r="D129">
        <f>D89*10000/D62</f>
        <v>0.10693926231617369</v>
      </c>
      <c r="E129">
        <f>E89*10000/E62</f>
        <v>0.08657688205181134</v>
      </c>
      <c r="F129">
        <f>F89*10000/F62</f>
        <v>-0.10379815136708175</v>
      </c>
      <c r="G129">
        <f>AVERAGE(C129:E129)</f>
        <v>0.06179703237632463</v>
      </c>
      <c r="H129">
        <f>STDEV(C129:E129)</f>
        <v>0.06140423068329772</v>
      </c>
      <c r="I129">
        <f>(B129*B4+C129*C4+D129*D4+E129*E4+F129*F4)/SUM(B4:F4)</f>
        <v>0.03940929181392265</v>
      </c>
    </row>
    <row r="130" spans="1:9" ht="12.75">
      <c r="A130" t="s">
        <v>89</v>
      </c>
      <c r="B130">
        <f>B90*10000/B62</f>
        <v>-0.002055094954982136</v>
      </c>
      <c r="C130">
        <f>C90*10000/C62</f>
        <v>0.06897612346393675</v>
      </c>
      <c r="D130">
        <f>D90*10000/D62</f>
        <v>0.015252224002543238</v>
      </c>
      <c r="E130">
        <f>E90*10000/E62</f>
        <v>0.026616041778591205</v>
      </c>
      <c r="F130">
        <f>F90*10000/F62</f>
        <v>0.32888747006061125</v>
      </c>
      <c r="G130">
        <f>AVERAGE(C130:E130)</f>
        <v>0.03694812974835707</v>
      </c>
      <c r="H130">
        <f>STDEV(C130:E130)</f>
        <v>0.028313042483910388</v>
      </c>
      <c r="I130">
        <f>(B130*B4+C130*C4+D130*D4+E130*E4+F130*F4)/SUM(B4:F4)</f>
        <v>0.07033181922893354</v>
      </c>
    </row>
    <row r="131" spans="1:9" ht="12.75">
      <c r="A131" t="s">
        <v>90</v>
      </c>
      <c r="B131">
        <f>B91*10000/B62</f>
        <v>0.002463076861818482</v>
      </c>
      <c r="C131">
        <f>C91*10000/C62</f>
        <v>-0.03101605433196364</v>
      </c>
      <c r="D131">
        <f>D91*10000/D62</f>
        <v>0.04365805195829808</v>
      </c>
      <c r="E131">
        <f>E91*10000/E62</f>
        <v>0.015071519617835823</v>
      </c>
      <c r="F131">
        <f>F91*10000/F62</f>
        <v>-0.02986386611317601</v>
      </c>
      <c r="G131">
        <f>AVERAGE(C131:E131)</f>
        <v>0.009237839081390089</v>
      </c>
      <c r="H131">
        <f>STDEV(C131:E131)</f>
        <v>0.037677306286587234</v>
      </c>
      <c r="I131">
        <f>(B131*B4+C131*C4+D131*D4+E131*E4+F131*F4)/SUM(B4:F4)</f>
        <v>0.0030266964433260986</v>
      </c>
    </row>
    <row r="132" spans="1:9" ht="12.75">
      <c r="A132" t="s">
        <v>91</v>
      </c>
      <c r="B132">
        <f>B92*10000/B62</f>
        <v>0.03889565744703355</v>
      </c>
      <c r="C132">
        <f>C92*10000/C62</f>
        <v>-0.015081588019495523</v>
      </c>
      <c r="D132">
        <f>D92*10000/D62</f>
        <v>-0.018948503669595964</v>
      </c>
      <c r="E132">
        <f>E92*10000/E62</f>
        <v>-0.017865324693975133</v>
      </c>
      <c r="F132">
        <f>F92*10000/F62</f>
        <v>0.005828486547079184</v>
      </c>
      <c r="G132">
        <f>AVERAGE(C132:E132)</f>
        <v>-0.017298472127688872</v>
      </c>
      <c r="H132">
        <f>STDEV(C132:E132)</f>
        <v>0.001994805889097207</v>
      </c>
      <c r="I132">
        <f>(B132*B4+C132*C4+D132*D4+E132*E4+F132*F4)/SUM(B4:F4)</f>
        <v>-0.006080594251483897</v>
      </c>
    </row>
    <row r="133" spans="1:9" ht="12.75">
      <c r="A133" t="s">
        <v>92</v>
      </c>
      <c r="B133">
        <f>B93*10000/B62</f>
        <v>0.0901109506930097</v>
      </c>
      <c r="C133">
        <f>C93*10000/C62</f>
        <v>0.07626995619231015</v>
      </c>
      <c r="D133">
        <f>D93*10000/D62</f>
        <v>0.09243992287428345</v>
      </c>
      <c r="E133">
        <f>E93*10000/E62</f>
        <v>0.08554053248087166</v>
      </c>
      <c r="F133">
        <f>F93*10000/F62</f>
        <v>0.05463911167588382</v>
      </c>
      <c r="G133">
        <f>AVERAGE(C133:E133)</f>
        <v>0.08475013718248842</v>
      </c>
      <c r="H133">
        <f>STDEV(C133:E133)</f>
        <v>0.008113907761973363</v>
      </c>
      <c r="I133">
        <f>(B133*B4+C133*C4+D133*D4+E133*E4+F133*F4)/SUM(B4:F4)</f>
        <v>0.08149972368370512</v>
      </c>
    </row>
    <row r="134" spans="1:9" ht="12.75">
      <c r="A134" t="s">
        <v>93</v>
      </c>
      <c r="B134">
        <f>B94*10000/B62</f>
        <v>-0.025184305998430783</v>
      </c>
      <c r="C134">
        <f>C94*10000/C62</f>
        <v>-0.008173349288005331</v>
      </c>
      <c r="D134">
        <f>D94*10000/D62</f>
        <v>-0.0010082474385570777</v>
      </c>
      <c r="E134">
        <f>E94*10000/E62</f>
        <v>0.0052403691549031215</v>
      </c>
      <c r="F134">
        <f>F94*10000/F62</f>
        <v>-0.011552803479911208</v>
      </c>
      <c r="G134">
        <f>AVERAGE(C134:E134)</f>
        <v>-0.0013137425238864294</v>
      </c>
      <c r="H134">
        <f>STDEV(C134:E134)</f>
        <v>0.006712075390799472</v>
      </c>
      <c r="I134">
        <f>(B134*B4+C134*C4+D134*D4+E134*E4+F134*F4)/SUM(B4:F4)</f>
        <v>-0.006135185602623056</v>
      </c>
    </row>
    <row r="135" spans="1:9" ht="12.75">
      <c r="A135" t="s">
        <v>94</v>
      </c>
      <c r="B135">
        <f>B95*10000/B62</f>
        <v>-0.0012343541433420375</v>
      </c>
      <c r="C135">
        <f>C95*10000/C62</f>
        <v>-0.00342663682962544</v>
      </c>
      <c r="D135">
        <f>D95*10000/D62</f>
        <v>0.0007790664869141517</v>
      </c>
      <c r="E135">
        <f>E95*10000/E62</f>
        <v>0.003110656295674128</v>
      </c>
      <c r="F135">
        <f>F95*10000/F62</f>
        <v>0.0006568371955021533</v>
      </c>
      <c r="G135">
        <f>AVERAGE(C135:E135)</f>
        <v>0.0001543619843209465</v>
      </c>
      <c r="H135">
        <f>STDEV(C135:E135)</f>
        <v>0.0033131166804373814</v>
      </c>
      <c r="I135">
        <f>(B135*B4+C135*C4+D135*D4+E135*E4+F135*F4)/SUM(B4:F4)</f>
        <v>2.0234284747726262E-05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2004-07-15T13:31:45Z</cp:lastPrinted>
  <dcterms:created xsi:type="dcterms:W3CDTF">2004-07-15T13:31:45Z</dcterms:created>
  <dcterms:modified xsi:type="dcterms:W3CDTF">2004-08-02T15:42:26Z</dcterms:modified>
  <cp:category/>
  <cp:version/>
  <cp:contentType/>
  <cp:contentStatus/>
</cp:coreProperties>
</file>