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<sst xmlns="http://schemas.openxmlformats.org/spreadsheetml/2006/main" count="204" uniqueCount="98">
  <si>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19/07/2004       13:18:56</t>
  </si>
  <si>
    <t>LISSNER</t>
  </si>
  <si>
    <t>HCMQAP286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</si>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</sst>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38498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-0.003758</v>
      </c>
      <c r="D4" s="13">
        <v>-0.003756</v>
      </c>
      <c r="E4" s="13">
        <v>-0.003758</v>
      </c>
      <c r="F4" s="24">
        <v>-0.002087</v>
      </c>
      <c r="G4" s="34">
        <v>-0.011711</v>
      </c>
    </row>
    <row r="5" spans="1:7" ht="12.75" thickBot="1">
      <c r="A5" s="44" t="s">
        <v>13</v>
      </c>
      <c r="B5" s="45">
        <v>5.973246</v>
      </c>
      <c r="C5" s="46">
        <v>2.777788</v>
      </c>
      <c r="D5" s="46">
        <v>-0.759165</v>
      </c>
      <c r="E5" s="46">
        <v>-2.820861</v>
      </c>
      <c r="F5" s="47">
        <v>-5.041851</v>
      </c>
      <c r="G5" s="48">
        <v>6.302597</v>
      </c>
    </row>
    <row r="6" spans="1:7" ht="12.75" thickTop="1">
      <c r="A6" s="6" t="s">
        <v>14</v>
      </c>
      <c r="B6" s="39">
        <v>26.58458</v>
      </c>
      <c r="C6" s="40">
        <v>20.81685</v>
      </c>
      <c r="D6" s="40">
        <v>1.771841</v>
      </c>
      <c r="E6" s="40">
        <v>-8.957297</v>
      </c>
      <c r="F6" s="41">
        <v>-53.31783</v>
      </c>
      <c r="G6" s="42">
        <v>0.002475302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-1.118134</v>
      </c>
      <c r="C8" s="14">
        <v>-0.4427673</v>
      </c>
      <c r="D8" s="14">
        <v>0.97219</v>
      </c>
      <c r="E8" s="14">
        <v>3.190899</v>
      </c>
      <c r="F8" s="25">
        <v>-1.372182</v>
      </c>
      <c r="G8" s="35">
        <v>0.5498805</v>
      </c>
    </row>
    <row r="9" spans="1:7" ht="12">
      <c r="A9" s="20" t="s">
        <v>17</v>
      </c>
      <c r="B9" s="29">
        <v>-1.420435</v>
      </c>
      <c r="C9" s="14">
        <v>-0.6527511</v>
      </c>
      <c r="D9" s="14">
        <v>0.4437807</v>
      </c>
      <c r="E9" s="14">
        <v>0.1155251</v>
      </c>
      <c r="F9" s="25">
        <v>-1.806207</v>
      </c>
      <c r="G9" s="35">
        <v>-0.4693596</v>
      </c>
    </row>
    <row r="10" spans="1:7" ht="12">
      <c r="A10" s="20" t="s">
        <v>18</v>
      </c>
      <c r="B10" s="29">
        <v>0.7888454</v>
      </c>
      <c r="C10" s="14">
        <v>0.3099773</v>
      </c>
      <c r="D10" s="14">
        <v>-0.2008778</v>
      </c>
      <c r="E10" s="14">
        <v>-0.5020897</v>
      </c>
      <c r="F10" s="25">
        <v>-1.021998</v>
      </c>
      <c r="G10" s="35">
        <v>-0.1169365</v>
      </c>
    </row>
    <row r="11" spans="1:7" ht="12">
      <c r="A11" s="21" t="s">
        <v>19</v>
      </c>
      <c r="B11" s="31">
        <v>2.819799</v>
      </c>
      <c r="C11" s="16">
        <v>1.482438</v>
      </c>
      <c r="D11" s="16">
        <v>2.083649</v>
      </c>
      <c r="E11" s="16">
        <v>1.247893</v>
      </c>
      <c r="F11" s="27">
        <v>14.32486</v>
      </c>
      <c r="G11" s="37">
        <v>3.479941</v>
      </c>
    </row>
    <row r="12" spans="1:7" ht="12">
      <c r="A12" s="20" t="s">
        <v>20</v>
      </c>
      <c r="B12" s="29">
        <v>-0.1115069</v>
      </c>
      <c r="C12" s="14">
        <v>0.1671435</v>
      </c>
      <c r="D12" s="14">
        <v>0.3064745</v>
      </c>
      <c r="E12" s="14">
        <v>0.4194158</v>
      </c>
      <c r="F12" s="25">
        <v>-0.1974847</v>
      </c>
      <c r="G12" s="35">
        <v>0.1723152</v>
      </c>
    </row>
    <row r="13" spans="1:7" ht="12">
      <c r="A13" s="20" t="s">
        <v>21</v>
      </c>
      <c r="B13" s="29">
        <v>-0.08543908</v>
      </c>
      <c r="C13" s="14">
        <v>-0.01577681</v>
      </c>
      <c r="D13" s="14">
        <v>0.1182773</v>
      </c>
      <c r="E13" s="14">
        <v>0.1265441</v>
      </c>
      <c r="F13" s="25">
        <v>0.1022447</v>
      </c>
      <c r="G13" s="35">
        <v>0.05639702</v>
      </c>
    </row>
    <row r="14" spans="1:7" ht="12">
      <c r="A14" s="20" t="s">
        <v>22</v>
      </c>
      <c r="B14" s="29">
        <v>0.043617</v>
      </c>
      <c r="C14" s="14">
        <v>0.05619214</v>
      </c>
      <c r="D14" s="14">
        <v>-0.06192325</v>
      </c>
      <c r="E14" s="14">
        <v>0.02988533</v>
      </c>
      <c r="F14" s="25">
        <v>-0.0848503</v>
      </c>
      <c r="G14" s="35">
        <v>0.0007924499</v>
      </c>
    </row>
    <row r="15" spans="1:7" ht="12">
      <c r="A15" s="21" t="s">
        <v>23</v>
      </c>
      <c r="B15" s="31">
        <v>-0.415486</v>
      </c>
      <c r="C15" s="16">
        <v>-0.2230472</v>
      </c>
      <c r="D15" s="16">
        <v>-0.1282388</v>
      </c>
      <c r="E15" s="16">
        <v>-0.2193375</v>
      </c>
      <c r="F15" s="27">
        <v>-0.3942322</v>
      </c>
      <c r="G15" s="37">
        <v>-0.2500704</v>
      </c>
    </row>
    <row r="16" spans="1:7" ht="12">
      <c r="A16" s="20" t="s">
        <v>24</v>
      </c>
      <c r="B16" s="29">
        <v>-0.02724216</v>
      </c>
      <c r="C16" s="14">
        <v>-0.01106768</v>
      </c>
      <c r="D16" s="14">
        <v>0.02985942</v>
      </c>
      <c r="E16" s="14">
        <v>-0.004048111</v>
      </c>
      <c r="F16" s="25">
        <v>-0.003701748</v>
      </c>
      <c r="G16" s="35">
        <v>-0.0008914036</v>
      </c>
    </row>
    <row r="17" spans="1:7" ht="12">
      <c r="A17" s="20" t="s">
        <v>25</v>
      </c>
      <c r="B17" s="29">
        <v>-0.02839391</v>
      </c>
      <c r="C17" s="14">
        <v>-0.02148117</v>
      </c>
      <c r="D17" s="14">
        <v>-0.02777052</v>
      </c>
      <c r="E17" s="14">
        <v>-0.03913481</v>
      </c>
      <c r="F17" s="25">
        <v>-0.0456884</v>
      </c>
      <c r="G17" s="35">
        <v>-0.03147556</v>
      </c>
    </row>
    <row r="18" spans="1:7" ht="12">
      <c r="A18" s="20" t="s">
        <v>26</v>
      </c>
      <c r="B18" s="29">
        <v>-0.001154604</v>
      </c>
      <c r="C18" s="14">
        <v>0.005939526</v>
      </c>
      <c r="D18" s="14">
        <v>5.781723E-05</v>
      </c>
      <c r="E18" s="14">
        <v>0.01781309</v>
      </c>
      <c r="F18" s="25">
        <v>-0.007231514</v>
      </c>
      <c r="G18" s="35">
        <v>0.004592929</v>
      </c>
    </row>
    <row r="19" spans="1:7" ht="12">
      <c r="A19" s="21" t="s">
        <v>27</v>
      </c>
      <c r="B19" s="31">
        <v>-0.2060722</v>
      </c>
      <c r="C19" s="16">
        <v>-0.1844618</v>
      </c>
      <c r="D19" s="16">
        <v>-0.1942116</v>
      </c>
      <c r="E19" s="16">
        <v>-0.1855987</v>
      </c>
      <c r="F19" s="27">
        <v>-0.1500549</v>
      </c>
      <c r="G19" s="37">
        <v>-0.1856096</v>
      </c>
    </row>
    <row r="20" spans="1:7" ht="12.75" thickBot="1">
      <c r="A20" s="44" t="s">
        <v>28</v>
      </c>
      <c r="B20" s="45">
        <v>-0.001417176</v>
      </c>
      <c r="C20" s="46">
        <v>-0.00248972</v>
      </c>
      <c r="D20" s="46">
        <v>0.0001379439</v>
      </c>
      <c r="E20" s="46">
        <v>-0.0007176018</v>
      </c>
      <c r="F20" s="47">
        <v>-0.002729169</v>
      </c>
      <c r="G20" s="48">
        <v>-0.001308127</v>
      </c>
    </row>
    <row r="21" spans="1:7" ht="12.75" thickTop="1">
      <c r="A21" s="6" t="s">
        <v>29</v>
      </c>
      <c r="B21" s="39">
        <v>-86.32848</v>
      </c>
      <c r="C21" s="40">
        <v>81.58688</v>
      </c>
      <c r="D21" s="40">
        <v>94.72603</v>
      </c>
      <c r="E21" s="40">
        <v>-74.80638</v>
      </c>
      <c r="F21" s="41">
        <v>-89.21355</v>
      </c>
      <c r="G21" s="43">
        <v>0.003758348</v>
      </c>
    </row>
    <row r="22" spans="1:7" ht="12">
      <c r="A22" s="20" t="s">
        <v>30</v>
      </c>
      <c r="B22" s="29">
        <v>119.4706</v>
      </c>
      <c r="C22" s="14">
        <v>55.55633</v>
      </c>
      <c r="D22" s="14">
        <v>-15.18331</v>
      </c>
      <c r="E22" s="14">
        <v>-56.41782</v>
      </c>
      <c r="F22" s="25">
        <v>-100.8404</v>
      </c>
      <c r="G22" s="36">
        <v>0</v>
      </c>
    </row>
    <row r="23" spans="1:7" ht="12">
      <c r="A23" s="20" t="s">
        <v>31</v>
      </c>
      <c r="B23" s="29">
        <v>0.2352701</v>
      </c>
      <c r="C23" s="14">
        <v>-2.017973</v>
      </c>
      <c r="D23" s="14">
        <v>-0.9591045</v>
      </c>
      <c r="E23" s="14">
        <v>1.755133</v>
      </c>
      <c r="F23" s="25">
        <v>7.721755</v>
      </c>
      <c r="G23" s="35">
        <v>0.7718057</v>
      </c>
    </row>
    <row r="24" spans="1:7" ht="12">
      <c r="A24" s="20" t="s">
        <v>32</v>
      </c>
      <c r="B24" s="29">
        <v>-0.1857044</v>
      </c>
      <c r="C24" s="14">
        <v>-2.14033</v>
      </c>
      <c r="D24" s="14">
        <v>-2.716216</v>
      </c>
      <c r="E24" s="14">
        <v>-0.6655705</v>
      </c>
      <c r="F24" s="25">
        <v>-1.441366</v>
      </c>
      <c r="G24" s="35">
        <v>-1.547818</v>
      </c>
    </row>
    <row r="25" spans="1:7" ht="12">
      <c r="A25" s="20" t="s">
        <v>33</v>
      </c>
      <c r="B25" s="29">
        <v>0.01055927</v>
      </c>
      <c r="C25" s="14">
        <v>-0.3573364</v>
      </c>
      <c r="D25" s="14">
        <v>-0.3971508</v>
      </c>
      <c r="E25" s="14">
        <v>-0.1215004</v>
      </c>
      <c r="F25" s="25">
        <v>-1.550637</v>
      </c>
      <c r="G25" s="35">
        <v>-0.4163766</v>
      </c>
    </row>
    <row r="26" spans="1:7" ht="12">
      <c r="A26" s="21" t="s">
        <v>34</v>
      </c>
      <c r="B26" s="31">
        <v>-0.05109435</v>
      </c>
      <c r="C26" s="16">
        <v>0.4062554</v>
      </c>
      <c r="D26" s="16">
        <v>-0.08207884</v>
      </c>
      <c r="E26" s="16">
        <v>0.3236985</v>
      </c>
      <c r="F26" s="27">
        <v>1.692854</v>
      </c>
      <c r="G26" s="37">
        <v>0.3747226</v>
      </c>
    </row>
    <row r="27" spans="1:7" ht="12">
      <c r="A27" s="20" t="s">
        <v>35</v>
      </c>
      <c r="B27" s="29">
        <v>0.1694381</v>
      </c>
      <c r="C27" s="14">
        <v>-0.2326297</v>
      </c>
      <c r="D27" s="14">
        <v>-0.1218436</v>
      </c>
      <c r="E27" s="14">
        <v>-0.1230096</v>
      </c>
      <c r="F27" s="25">
        <v>0.3169134</v>
      </c>
      <c r="G27" s="35">
        <v>-0.0480114</v>
      </c>
    </row>
    <row r="28" spans="1:7" ht="12">
      <c r="A28" s="20" t="s">
        <v>36</v>
      </c>
      <c r="B28" s="29">
        <v>0.21304</v>
      </c>
      <c r="C28" s="14">
        <v>-0.199902</v>
      </c>
      <c r="D28" s="14">
        <v>-0.1110216</v>
      </c>
      <c r="E28" s="14">
        <v>-0.1962453</v>
      </c>
      <c r="F28" s="25">
        <v>-0.2620202</v>
      </c>
      <c r="G28" s="35">
        <v>-0.1261977</v>
      </c>
    </row>
    <row r="29" spans="1:7" ht="12">
      <c r="A29" s="20" t="s">
        <v>37</v>
      </c>
      <c r="B29" s="29">
        <v>0.1095743</v>
      </c>
      <c r="C29" s="14">
        <v>-0.005764387</v>
      </c>
      <c r="D29" s="14">
        <v>-0.05395531</v>
      </c>
      <c r="E29" s="14">
        <v>-0.02040975</v>
      </c>
      <c r="F29" s="25">
        <v>-0.1075467</v>
      </c>
      <c r="G29" s="35">
        <v>-0.01778893</v>
      </c>
    </row>
    <row r="30" spans="1:7" ht="12">
      <c r="A30" s="21" t="s">
        <v>38</v>
      </c>
      <c r="B30" s="31">
        <v>0.001744386</v>
      </c>
      <c r="C30" s="16">
        <v>0.09407737</v>
      </c>
      <c r="D30" s="16">
        <v>0.0643332</v>
      </c>
      <c r="E30" s="16">
        <v>0.03889097</v>
      </c>
      <c r="F30" s="27">
        <v>0.3848622</v>
      </c>
      <c r="G30" s="37">
        <v>0.09913232</v>
      </c>
    </row>
    <row r="31" spans="1:7" ht="12">
      <c r="A31" s="20" t="s">
        <v>39</v>
      </c>
      <c r="B31" s="29">
        <v>0.01279836</v>
      </c>
      <c r="C31" s="14">
        <v>-0.009646025</v>
      </c>
      <c r="D31" s="14">
        <v>-0.006775473</v>
      </c>
      <c r="E31" s="14">
        <v>-0.0505913</v>
      </c>
      <c r="F31" s="25">
        <v>-0.0309881</v>
      </c>
      <c r="G31" s="35">
        <v>-0.01841104</v>
      </c>
    </row>
    <row r="32" spans="1:7" ht="12">
      <c r="A32" s="20" t="s">
        <v>40</v>
      </c>
      <c r="B32" s="29">
        <v>0.02487843</v>
      </c>
      <c r="C32" s="14">
        <v>-0.01579817</v>
      </c>
      <c r="D32" s="14">
        <v>0.01904277</v>
      </c>
      <c r="E32" s="14">
        <v>-0.01820543</v>
      </c>
      <c r="F32" s="25">
        <v>-0.02029619</v>
      </c>
      <c r="G32" s="35">
        <v>-0.002714536</v>
      </c>
    </row>
    <row r="33" spans="1:7" ht="12">
      <c r="A33" s="20" t="s">
        <v>41</v>
      </c>
      <c r="B33" s="29">
        <v>0.1365572</v>
      </c>
      <c r="C33" s="14">
        <v>0.07507743</v>
      </c>
      <c r="D33" s="14">
        <v>0.07258901</v>
      </c>
      <c r="E33" s="14">
        <v>0.09791781</v>
      </c>
      <c r="F33" s="25">
        <v>0.06666751</v>
      </c>
      <c r="G33" s="35">
        <v>0.08774609</v>
      </c>
    </row>
    <row r="34" spans="1:7" ht="12">
      <c r="A34" s="21" t="s">
        <v>42</v>
      </c>
      <c r="B34" s="31">
        <v>-0.02365099</v>
      </c>
      <c r="C34" s="16">
        <v>-0.01058076</v>
      </c>
      <c r="D34" s="16">
        <v>-0.005186165</v>
      </c>
      <c r="E34" s="16">
        <v>0.008048334</v>
      </c>
      <c r="F34" s="27">
        <v>-0.01461868</v>
      </c>
      <c r="G34" s="37">
        <v>-0.007237761</v>
      </c>
    </row>
    <row r="35" spans="1:7" ht="12.75" thickBot="1">
      <c r="A35" s="22" t="s">
        <v>43</v>
      </c>
      <c r="B35" s="32">
        <v>-0.005504923</v>
      </c>
      <c r="C35" s="17">
        <v>-0.001276617</v>
      </c>
      <c r="D35" s="17">
        <v>-0.002007458</v>
      </c>
      <c r="E35" s="17">
        <v>-0.004472683</v>
      </c>
      <c r="F35" s="28">
        <v>0.002225508</v>
      </c>
      <c r="G35" s="38">
        <v>-0.00236526</v>
      </c>
    </row>
    <row r="36" spans="1:7" ht="12">
      <c r="A36" s="4" t="s">
        <v>44</v>
      </c>
      <c r="B36" s="3">
        <v>25.01831</v>
      </c>
      <c r="C36" s="3">
        <v>25.02136</v>
      </c>
      <c r="D36" s="3">
        <v>25.03967</v>
      </c>
      <c r="E36" s="3">
        <v>25.04578</v>
      </c>
      <c r="F36" s="3">
        <v>25.06409</v>
      </c>
      <c r="G36" s="3"/>
    </row>
    <row r="37" spans="1:6" ht="12">
      <c r="A37" s="4" t="s">
        <v>45</v>
      </c>
      <c r="B37" s="2">
        <v>0.3580729</v>
      </c>
      <c r="C37" s="2">
        <v>0.3336589</v>
      </c>
      <c r="D37" s="2">
        <v>0.3143311</v>
      </c>
      <c r="E37" s="2">
        <v>0.3082275</v>
      </c>
      <c r="F37" s="2">
        <v>0.3072103</v>
      </c>
    </row>
    <row r="38" spans="1:7" ht="12">
      <c r="A38" s="4" t="s">
        <v>53</v>
      </c>
      <c r="B38" s="2">
        <v>-4.343426E-05</v>
      </c>
      <c r="C38" s="2">
        <v>-3.615809E-05</v>
      </c>
      <c r="D38" s="2">
        <v>0</v>
      </c>
      <c r="E38" s="2">
        <v>1.450947E-05</v>
      </c>
      <c r="F38" s="2">
        <v>8.910188E-05</v>
      </c>
      <c r="G38" s="2">
        <v>0.0002453406</v>
      </c>
    </row>
    <row r="39" spans="1:7" ht="12.75" thickBot="1">
      <c r="A39" s="4" t="s">
        <v>54</v>
      </c>
      <c r="B39" s="2">
        <v>0.0001472773</v>
      </c>
      <c r="C39" s="2">
        <v>-0.0001384968</v>
      </c>
      <c r="D39" s="2">
        <v>-0.0001610384</v>
      </c>
      <c r="E39" s="2">
        <v>0.0001272527</v>
      </c>
      <c r="F39" s="2">
        <v>0.0001525615</v>
      </c>
      <c r="G39" s="2">
        <v>0.0009409082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0.003758</v>
      </c>
      <c r="D4">
        <v>0.003756</v>
      </c>
      <c r="E4">
        <v>0.003758</v>
      </c>
      <c r="F4">
        <v>0.002087</v>
      </c>
      <c r="G4">
        <v>0.011711</v>
      </c>
    </row>
    <row r="5" spans="1:7" ht="12.75">
      <c r="A5" t="s">
        <v>13</v>
      </c>
      <c r="B5">
        <v>5.973246</v>
      </c>
      <c r="C5">
        <v>2.777788</v>
      </c>
      <c r="D5">
        <v>-0.759165</v>
      </c>
      <c r="E5">
        <v>-2.820861</v>
      </c>
      <c r="F5">
        <v>-5.041851</v>
      </c>
      <c r="G5">
        <v>6.302597</v>
      </c>
    </row>
    <row r="6" spans="1:7" ht="12.75">
      <c r="A6" t="s">
        <v>14</v>
      </c>
      <c r="B6" s="49">
        <v>26.58458</v>
      </c>
      <c r="C6" s="49">
        <v>20.81685</v>
      </c>
      <c r="D6" s="49">
        <v>1.771841</v>
      </c>
      <c r="E6" s="49">
        <v>-8.957297</v>
      </c>
      <c r="F6" s="49">
        <v>-53.31783</v>
      </c>
      <c r="G6" s="49">
        <v>0.002475302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-1.118134</v>
      </c>
      <c r="C8" s="49">
        <v>-0.4427673</v>
      </c>
      <c r="D8" s="49">
        <v>0.97219</v>
      </c>
      <c r="E8" s="49">
        <v>3.190899</v>
      </c>
      <c r="F8" s="49">
        <v>-1.372182</v>
      </c>
      <c r="G8" s="49">
        <v>0.5498805</v>
      </c>
    </row>
    <row r="9" spans="1:7" ht="12.75">
      <c r="A9" t="s">
        <v>17</v>
      </c>
      <c r="B9" s="49">
        <v>-1.420435</v>
      </c>
      <c r="C9" s="49">
        <v>-0.6527511</v>
      </c>
      <c r="D9" s="49">
        <v>0.4437807</v>
      </c>
      <c r="E9" s="49">
        <v>0.1155251</v>
      </c>
      <c r="F9" s="49">
        <v>-1.806207</v>
      </c>
      <c r="G9" s="49">
        <v>-0.4693596</v>
      </c>
    </row>
    <row r="10" spans="1:7" ht="12.75">
      <c r="A10" t="s">
        <v>18</v>
      </c>
      <c r="B10" s="49">
        <v>0.7888454</v>
      </c>
      <c r="C10" s="49">
        <v>0.3099773</v>
      </c>
      <c r="D10" s="49">
        <v>-0.2008778</v>
      </c>
      <c r="E10" s="49">
        <v>-0.5020897</v>
      </c>
      <c r="F10" s="49">
        <v>-1.021998</v>
      </c>
      <c r="G10" s="49">
        <v>-0.1169365</v>
      </c>
    </row>
    <row r="11" spans="1:7" ht="12.75">
      <c r="A11" t="s">
        <v>19</v>
      </c>
      <c r="B11" s="49">
        <v>2.819799</v>
      </c>
      <c r="C11" s="49">
        <v>1.482438</v>
      </c>
      <c r="D11" s="49">
        <v>2.083649</v>
      </c>
      <c r="E11" s="49">
        <v>1.247893</v>
      </c>
      <c r="F11" s="49">
        <v>14.32486</v>
      </c>
      <c r="G11" s="49">
        <v>3.479941</v>
      </c>
    </row>
    <row r="12" spans="1:7" ht="12.75">
      <c r="A12" t="s">
        <v>20</v>
      </c>
      <c r="B12" s="49">
        <v>-0.1115069</v>
      </c>
      <c r="C12" s="49">
        <v>0.1671435</v>
      </c>
      <c r="D12" s="49">
        <v>0.3064745</v>
      </c>
      <c r="E12" s="49">
        <v>0.4194158</v>
      </c>
      <c r="F12" s="49">
        <v>-0.1974847</v>
      </c>
      <c r="G12" s="49">
        <v>0.1723152</v>
      </c>
    </row>
    <row r="13" spans="1:7" ht="12.75">
      <c r="A13" t="s">
        <v>21</v>
      </c>
      <c r="B13" s="49">
        <v>-0.08543908</v>
      </c>
      <c r="C13" s="49">
        <v>-0.01577681</v>
      </c>
      <c r="D13" s="49">
        <v>0.1182773</v>
      </c>
      <c r="E13" s="49">
        <v>0.1265441</v>
      </c>
      <c r="F13" s="49">
        <v>0.1022447</v>
      </c>
      <c r="G13" s="49">
        <v>0.05639702</v>
      </c>
    </row>
    <row r="14" spans="1:7" ht="12.75">
      <c r="A14" t="s">
        <v>22</v>
      </c>
      <c r="B14" s="49">
        <v>0.043617</v>
      </c>
      <c r="C14" s="49">
        <v>0.05619214</v>
      </c>
      <c r="D14" s="49">
        <v>-0.06192325</v>
      </c>
      <c r="E14" s="49">
        <v>0.02988533</v>
      </c>
      <c r="F14" s="49">
        <v>-0.0848503</v>
      </c>
      <c r="G14" s="49">
        <v>0.0007924499</v>
      </c>
    </row>
    <row r="15" spans="1:7" ht="12.75">
      <c r="A15" t="s">
        <v>23</v>
      </c>
      <c r="B15" s="49">
        <v>-0.415486</v>
      </c>
      <c r="C15" s="49">
        <v>-0.2230472</v>
      </c>
      <c r="D15" s="49">
        <v>-0.1282388</v>
      </c>
      <c r="E15" s="49">
        <v>-0.2193375</v>
      </c>
      <c r="F15" s="49">
        <v>-0.3942322</v>
      </c>
      <c r="G15" s="49">
        <v>-0.2500704</v>
      </c>
    </row>
    <row r="16" spans="1:7" ht="12.75">
      <c r="A16" t="s">
        <v>24</v>
      </c>
      <c r="B16" s="49">
        <v>-0.02724216</v>
      </c>
      <c r="C16" s="49">
        <v>-0.01106768</v>
      </c>
      <c r="D16" s="49">
        <v>0.02985942</v>
      </c>
      <c r="E16" s="49">
        <v>-0.004048111</v>
      </c>
      <c r="F16" s="49">
        <v>-0.003701748</v>
      </c>
      <c r="G16" s="49">
        <v>-0.0008914036</v>
      </c>
    </row>
    <row r="17" spans="1:7" ht="12.75">
      <c r="A17" t="s">
        <v>25</v>
      </c>
      <c r="B17" s="49">
        <v>-0.02839391</v>
      </c>
      <c r="C17" s="49">
        <v>-0.02148117</v>
      </c>
      <c r="D17" s="49">
        <v>-0.02777052</v>
      </c>
      <c r="E17" s="49">
        <v>-0.03913481</v>
      </c>
      <c r="F17" s="49">
        <v>-0.0456884</v>
      </c>
      <c r="G17" s="49">
        <v>-0.03147556</v>
      </c>
    </row>
    <row r="18" spans="1:7" ht="12.75">
      <c r="A18" t="s">
        <v>26</v>
      </c>
      <c r="B18" s="49">
        <v>-0.001154604</v>
      </c>
      <c r="C18" s="49">
        <v>0.005939526</v>
      </c>
      <c r="D18" s="49">
        <v>5.781723E-05</v>
      </c>
      <c r="E18" s="49">
        <v>0.01781309</v>
      </c>
      <c r="F18" s="49">
        <v>-0.007231514</v>
      </c>
      <c r="G18" s="49">
        <v>0.004592929</v>
      </c>
    </row>
    <row r="19" spans="1:7" ht="12.75">
      <c r="A19" t="s">
        <v>27</v>
      </c>
      <c r="B19" s="49">
        <v>-0.2060722</v>
      </c>
      <c r="C19" s="49">
        <v>-0.1844618</v>
      </c>
      <c r="D19" s="49">
        <v>-0.1942116</v>
      </c>
      <c r="E19" s="49">
        <v>-0.1855987</v>
      </c>
      <c r="F19" s="49">
        <v>-0.1500549</v>
      </c>
      <c r="G19" s="49">
        <v>-0.1856096</v>
      </c>
    </row>
    <row r="20" spans="1:7" ht="12.75">
      <c r="A20" t="s">
        <v>28</v>
      </c>
      <c r="B20" s="49">
        <v>-0.001417176</v>
      </c>
      <c r="C20" s="49">
        <v>-0.00248972</v>
      </c>
      <c r="D20" s="49">
        <v>0.0001379439</v>
      </c>
      <c r="E20" s="49">
        <v>-0.0007176018</v>
      </c>
      <c r="F20" s="49">
        <v>-0.002729169</v>
      </c>
      <c r="G20" s="49">
        <v>-0.001308127</v>
      </c>
    </row>
    <row r="21" spans="1:7" ht="12.75">
      <c r="A21" t="s">
        <v>29</v>
      </c>
      <c r="B21" s="49">
        <v>-86.32848</v>
      </c>
      <c r="C21" s="49">
        <v>81.58688</v>
      </c>
      <c r="D21" s="49">
        <v>94.72603</v>
      </c>
      <c r="E21" s="49">
        <v>-74.80638</v>
      </c>
      <c r="F21" s="49">
        <v>-89.21355</v>
      </c>
      <c r="G21" s="49">
        <v>0.003758348</v>
      </c>
    </row>
    <row r="22" spans="1:7" ht="12.75">
      <c r="A22" t="s">
        <v>30</v>
      </c>
      <c r="B22" s="49">
        <v>119.4706</v>
      </c>
      <c r="C22" s="49">
        <v>55.55633</v>
      </c>
      <c r="D22" s="49">
        <v>-15.18331</v>
      </c>
      <c r="E22" s="49">
        <v>-56.41782</v>
      </c>
      <c r="F22" s="49">
        <v>-100.8404</v>
      </c>
      <c r="G22" s="49">
        <v>0</v>
      </c>
    </row>
    <row r="23" spans="1:7" ht="12.75">
      <c r="A23" t="s">
        <v>31</v>
      </c>
      <c r="B23" s="49">
        <v>0.2352701</v>
      </c>
      <c r="C23" s="49">
        <v>-2.017973</v>
      </c>
      <c r="D23" s="49">
        <v>-0.9591045</v>
      </c>
      <c r="E23" s="49">
        <v>1.755133</v>
      </c>
      <c r="F23" s="49">
        <v>7.721755</v>
      </c>
      <c r="G23" s="49">
        <v>0.7718057</v>
      </c>
    </row>
    <row r="24" spans="1:7" ht="12.75">
      <c r="A24" t="s">
        <v>32</v>
      </c>
      <c r="B24" s="49">
        <v>-0.1857044</v>
      </c>
      <c r="C24" s="49">
        <v>-2.14033</v>
      </c>
      <c r="D24" s="49">
        <v>-2.716216</v>
      </c>
      <c r="E24" s="49">
        <v>-0.6655705</v>
      </c>
      <c r="F24" s="49">
        <v>-1.441366</v>
      </c>
      <c r="G24" s="49">
        <v>-1.547818</v>
      </c>
    </row>
    <row r="25" spans="1:7" ht="12.75">
      <c r="A25" t="s">
        <v>33</v>
      </c>
      <c r="B25" s="49">
        <v>0.01055927</v>
      </c>
      <c r="C25" s="49">
        <v>-0.3573364</v>
      </c>
      <c r="D25" s="49">
        <v>-0.3971508</v>
      </c>
      <c r="E25" s="49">
        <v>-0.1215004</v>
      </c>
      <c r="F25" s="49">
        <v>-1.550637</v>
      </c>
      <c r="G25" s="49">
        <v>-0.4163766</v>
      </c>
    </row>
    <row r="26" spans="1:7" ht="12.75">
      <c r="A26" t="s">
        <v>34</v>
      </c>
      <c r="B26" s="49">
        <v>-0.05109435</v>
      </c>
      <c r="C26" s="49">
        <v>0.4062554</v>
      </c>
      <c r="D26" s="49">
        <v>-0.08207884</v>
      </c>
      <c r="E26" s="49">
        <v>0.3236985</v>
      </c>
      <c r="F26" s="49">
        <v>1.692854</v>
      </c>
      <c r="G26" s="49">
        <v>0.3747226</v>
      </c>
    </row>
    <row r="27" spans="1:7" ht="12.75">
      <c r="A27" t="s">
        <v>35</v>
      </c>
      <c r="B27" s="49">
        <v>0.1694381</v>
      </c>
      <c r="C27" s="49">
        <v>-0.2326297</v>
      </c>
      <c r="D27" s="49">
        <v>-0.1218436</v>
      </c>
      <c r="E27" s="49">
        <v>-0.1230096</v>
      </c>
      <c r="F27" s="49">
        <v>0.3169134</v>
      </c>
      <c r="G27" s="49">
        <v>-0.0480114</v>
      </c>
    </row>
    <row r="28" spans="1:7" ht="12.75">
      <c r="A28" t="s">
        <v>36</v>
      </c>
      <c r="B28" s="49">
        <v>0.21304</v>
      </c>
      <c r="C28" s="49">
        <v>-0.199902</v>
      </c>
      <c r="D28" s="49">
        <v>-0.1110216</v>
      </c>
      <c r="E28" s="49">
        <v>-0.1962453</v>
      </c>
      <c r="F28" s="49">
        <v>-0.2620202</v>
      </c>
      <c r="G28" s="49">
        <v>-0.1261977</v>
      </c>
    </row>
    <row r="29" spans="1:7" ht="12.75">
      <c r="A29" t="s">
        <v>37</v>
      </c>
      <c r="B29" s="49">
        <v>0.1095743</v>
      </c>
      <c r="C29" s="49">
        <v>-0.005764387</v>
      </c>
      <c r="D29" s="49">
        <v>-0.05395531</v>
      </c>
      <c r="E29" s="49">
        <v>-0.02040975</v>
      </c>
      <c r="F29" s="49">
        <v>-0.1075467</v>
      </c>
      <c r="G29" s="49">
        <v>-0.01778893</v>
      </c>
    </row>
    <row r="30" spans="1:7" ht="12.75">
      <c r="A30" t="s">
        <v>38</v>
      </c>
      <c r="B30" s="49">
        <v>0.001744386</v>
      </c>
      <c r="C30" s="49">
        <v>0.09407737</v>
      </c>
      <c r="D30" s="49">
        <v>0.0643332</v>
      </c>
      <c r="E30" s="49">
        <v>0.03889097</v>
      </c>
      <c r="F30" s="49">
        <v>0.3848622</v>
      </c>
      <c r="G30" s="49">
        <v>0.09913232</v>
      </c>
    </row>
    <row r="31" spans="1:7" ht="12.75">
      <c r="A31" t="s">
        <v>39</v>
      </c>
      <c r="B31" s="49">
        <v>0.01279836</v>
      </c>
      <c r="C31" s="49">
        <v>-0.009646025</v>
      </c>
      <c r="D31" s="49">
        <v>-0.006775473</v>
      </c>
      <c r="E31" s="49">
        <v>-0.0505913</v>
      </c>
      <c r="F31" s="49">
        <v>-0.0309881</v>
      </c>
      <c r="G31" s="49">
        <v>-0.01841104</v>
      </c>
    </row>
    <row r="32" spans="1:7" ht="12.75">
      <c r="A32" t="s">
        <v>40</v>
      </c>
      <c r="B32" s="49">
        <v>0.02487843</v>
      </c>
      <c r="C32" s="49">
        <v>-0.01579817</v>
      </c>
      <c r="D32" s="49">
        <v>0.01904277</v>
      </c>
      <c r="E32" s="49">
        <v>-0.01820543</v>
      </c>
      <c r="F32" s="49">
        <v>-0.02029619</v>
      </c>
      <c r="G32" s="49">
        <v>-0.002714536</v>
      </c>
    </row>
    <row r="33" spans="1:7" ht="12.75">
      <c r="A33" t="s">
        <v>41</v>
      </c>
      <c r="B33" s="49">
        <v>0.1365572</v>
      </c>
      <c r="C33" s="49">
        <v>0.07507743</v>
      </c>
      <c r="D33" s="49">
        <v>0.07258901</v>
      </c>
      <c r="E33" s="49">
        <v>0.09791781</v>
      </c>
      <c r="F33" s="49">
        <v>0.06666751</v>
      </c>
      <c r="G33" s="49">
        <v>0.08774609</v>
      </c>
    </row>
    <row r="34" spans="1:7" ht="12.75">
      <c r="A34" t="s">
        <v>42</v>
      </c>
      <c r="B34" s="49">
        <v>-0.02365099</v>
      </c>
      <c r="C34" s="49">
        <v>-0.01058076</v>
      </c>
      <c r="D34" s="49">
        <v>-0.005186165</v>
      </c>
      <c r="E34" s="49">
        <v>0.008048334</v>
      </c>
      <c r="F34" s="49">
        <v>-0.01461868</v>
      </c>
      <c r="G34" s="49">
        <v>-0.007237761</v>
      </c>
    </row>
    <row r="35" spans="1:7" ht="12.75">
      <c r="A35" t="s">
        <v>43</v>
      </c>
      <c r="B35" s="49">
        <v>-0.005504923</v>
      </c>
      <c r="C35" s="49">
        <v>-0.001276617</v>
      </c>
      <c r="D35" s="49">
        <v>-0.002007458</v>
      </c>
      <c r="E35" s="49">
        <v>-0.004472683</v>
      </c>
      <c r="F35" s="49">
        <v>0.002225508</v>
      </c>
      <c r="G35" s="49">
        <v>-0.00236526</v>
      </c>
    </row>
    <row r="36" spans="1:6" ht="12.75">
      <c r="A36" t="s">
        <v>44</v>
      </c>
      <c r="B36" s="49">
        <v>25.01831</v>
      </c>
      <c r="C36" s="49">
        <v>25.02136</v>
      </c>
      <c r="D36" s="49">
        <v>25.03967</v>
      </c>
      <c r="E36" s="49">
        <v>25.04578</v>
      </c>
      <c r="F36" s="49">
        <v>25.06409</v>
      </c>
    </row>
    <row r="37" spans="1:6" ht="12.75">
      <c r="A37" t="s">
        <v>45</v>
      </c>
      <c r="B37" s="49">
        <v>0.3580729</v>
      </c>
      <c r="C37" s="49">
        <v>0.3336589</v>
      </c>
      <c r="D37" s="49">
        <v>0.3143311</v>
      </c>
      <c r="E37" s="49">
        <v>0.3082275</v>
      </c>
      <c r="F37" s="49">
        <v>0.3072103</v>
      </c>
    </row>
    <row r="38" spans="1:7" ht="12.75">
      <c r="A38" t="s">
        <v>55</v>
      </c>
      <c r="B38" s="49">
        <v>-4.343426E-05</v>
      </c>
      <c r="C38" s="49">
        <v>-3.615809E-05</v>
      </c>
      <c r="D38" s="49">
        <v>0</v>
      </c>
      <c r="E38" s="49">
        <v>1.450947E-05</v>
      </c>
      <c r="F38" s="49">
        <v>8.910188E-05</v>
      </c>
      <c r="G38" s="49">
        <v>0.0002453406</v>
      </c>
    </row>
    <row r="39" spans="1:7" ht="12.75">
      <c r="A39" t="s">
        <v>56</v>
      </c>
      <c r="B39" s="49">
        <v>0.0001472773</v>
      </c>
      <c r="C39" s="49">
        <v>-0.0001384968</v>
      </c>
      <c r="D39" s="49">
        <v>-0.0001610384</v>
      </c>
      <c r="E39" s="49">
        <v>0.0001272527</v>
      </c>
      <c r="F39" s="49">
        <v>0.0001525615</v>
      </c>
      <c r="G39" s="49">
        <v>0.0009409082</v>
      </c>
    </row>
    <row r="40" spans="2:5" ht="12.75">
      <c r="B40" t="s">
        <v>46</v>
      </c>
      <c r="C40" t="s">
        <v>47</v>
      </c>
      <c r="D40" t="s">
        <v>48</v>
      </c>
      <c r="E40">
        <v>3.11729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-4.343425492992934E-05</v>
      </c>
      <c r="C50">
        <f>-0.017/(C7*C7+C22*C22)*(C21*C22+C6*C7)</f>
        <v>-3.615808247560769E-05</v>
      </c>
      <c r="D50">
        <f>-0.017/(D7*D7+D22*D22)*(D21*D22+D6*D7)</f>
        <v>-2.767620024370145E-06</v>
      </c>
      <c r="E50">
        <f>-0.017/(E7*E7+E22*E22)*(E21*E22+E6*E7)</f>
        <v>1.4509472877883563E-05</v>
      </c>
      <c r="F50">
        <f>-0.017/(F7*F7+F22*F22)*(F21*F22+F6*F7)</f>
        <v>8.91018743093756E-05</v>
      </c>
      <c r="G50">
        <f>(B50*B$4+C50*C$4+D50*D$4+E50*E$4+F50*F$4)/SUM(B$4:F$4)</f>
        <v>-2.533107201328506E-07</v>
      </c>
    </row>
    <row r="51" spans="1:7" ht="12.75">
      <c r="A51" t="s">
        <v>59</v>
      </c>
      <c r="B51">
        <f>-0.017/(B7*B7+B22*B22)*(B21*B7-B6*B22)</f>
        <v>0.00014727732764970318</v>
      </c>
      <c r="C51">
        <f>-0.017/(C7*C7+C22*C22)*(C21*C7-C6*C22)</f>
        <v>-0.0001384968149637818</v>
      </c>
      <c r="D51">
        <f>-0.017/(D7*D7+D22*D22)*(D21*D7-D6*D22)</f>
        <v>-0.0001610384531632792</v>
      </c>
      <c r="E51">
        <f>-0.017/(E7*E7+E22*E22)*(E21*E7-E6*E22)</f>
        <v>0.00012725270528291194</v>
      </c>
      <c r="F51">
        <f>-0.017/(F7*F7+F22*F22)*(F21*F7-F6*F22)</f>
        <v>0.00015256154186461075</v>
      </c>
      <c r="G51">
        <f>(B51*B$4+C51*C$4+D51*D$4+E51*E$4+F51*F$4)/SUM(B$4:F$4)</f>
        <v>2.6422332401473923E-07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10000.001637101836</v>
      </c>
      <c r="C62">
        <f>C7+(2/0.017)*(C8*C50-C23*C51)</f>
        <v>9999.969003150985</v>
      </c>
      <c r="D62">
        <f>D7+(2/0.017)*(D8*D50-D23*D51)</f>
        <v>9999.981512546163</v>
      </c>
      <c r="E62">
        <f>E7+(2/0.017)*(E8*E50-E23*E51)</f>
        <v>9999.979170922366</v>
      </c>
      <c r="F62">
        <f>F7+(2/0.017)*(F8*F50-F23*F51)</f>
        <v>9999.847022725084</v>
      </c>
    </row>
    <row r="63" spans="1:6" ht="12.75">
      <c r="A63" t="s">
        <v>67</v>
      </c>
      <c r="B63">
        <f>B8+(3/0.017)*(B9*B50-B24*B51)</f>
        <v>-1.102420073470673</v>
      </c>
      <c r="C63">
        <f>C8+(3/0.017)*(C9*C50-C24*C51)</f>
        <v>-0.49091318115204485</v>
      </c>
      <c r="D63">
        <f>D8+(3/0.017)*(D9*D50-D24*D51)</f>
        <v>0.894782334214865</v>
      </c>
      <c r="E63">
        <f>E8+(3/0.017)*(E9*E50-E24*E51)</f>
        <v>3.20614109205647</v>
      </c>
      <c r="F63">
        <f>F8+(3/0.017)*(F9*F50-F24*F51)</f>
        <v>-1.3617771899540272</v>
      </c>
    </row>
    <row r="64" spans="1:6" ht="12.75">
      <c r="A64" t="s">
        <v>68</v>
      </c>
      <c r="B64">
        <f>B9+(4/0.017)*(B10*B50-B25*B51)</f>
        <v>-1.4288627772403373</v>
      </c>
      <c r="C64">
        <f>C9+(4/0.017)*(C10*C50-C25*C51)</f>
        <v>-0.6670330148351977</v>
      </c>
      <c r="D64">
        <f>D9+(4/0.017)*(D10*D50-D25*D51)</f>
        <v>0.4288629124510994</v>
      </c>
      <c r="E64">
        <f>E9+(4/0.017)*(E10*E50-E25*E51)</f>
        <v>0.11744891122553912</v>
      </c>
      <c r="F64">
        <f>F9+(4/0.017)*(F10*F50-F25*F51)</f>
        <v>-1.7719703801760278</v>
      </c>
    </row>
    <row r="65" spans="1:6" ht="12.75">
      <c r="A65" t="s">
        <v>69</v>
      </c>
      <c r="B65">
        <f>B10+(5/0.017)*(B11*B50-B26*B51)</f>
        <v>0.7550363325614232</v>
      </c>
      <c r="C65">
        <f>C10+(5/0.017)*(C11*C50-C26*C51)</f>
        <v>0.3107605245567242</v>
      </c>
      <c r="D65">
        <f>D10+(5/0.017)*(D11*D50-D26*D51)</f>
        <v>-0.20646150533152796</v>
      </c>
      <c r="E65">
        <f>E10+(5/0.017)*(E11*E50-E26*E51)</f>
        <v>-0.5088794765244176</v>
      </c>
      <c r="F65">
        <f>F10+(5/0.017)*(F11*F50-F26*F51)</f>
        <v>-0.7225546297565504</v>
      </c>
    </row>
    <row r="66" spans="1:6" ht="12.75">
      <c r="A66" t="s">
        <v>70</v>
      </c>
      <c r="B66">
        <f>B11+(6/0.017)*(B12*B50-B27*B51)</f>
        <v>2.8127009394885896</v>
      </c>
      <c r="C66">
        <f>C11+(6/0.017)*(C12*C50-C27*C51)</f>
        <v>1.4689337431855616</v>
      </c>
      <c r="D66">
        <f>D11+(6/0.017)*(D12*D50-D27*D51)</f>
        <v>2.076424396528822</v>
      </c>
      <c r="E66">
        <f>E11+(6/0.017)*(E12*E50-E27*E51)</f>
        <v>1.2555655199589733</v>
      </c>
      <c r="F66">
        <f>F11+(6/0.017)*(F12*F50-F27*F51)</f>
        <v>14.301585275108595</v>
      </c>
    </row>
    <row r="67" spans="1:6" ht="12.75">
      <c r="A67" t="s">
        <v>71</v>
      </c>
      <c r="B67">
        <f>B12+(7/0.017)*(B13*B50-B28*B51)</f>
        <v>-0.12289836198267995</v>
      </c>
      <c r="C67">
        <f>C12+(7/0.017)*(C13*C50-C28*C51)</f>
        <v>0.15597836366153203</v>
      </c>
      <c r="D67">
        <f>D12+(7/0.017)*(D13*D50-D28*D51)</f>
        <v>0.29897787332415615</v>
      </c>
      <c r="E67">
        <f>E12+(7/0.017)*(E13*E50-E28*E51)</f>
        <v>0.4304547314456494</v>
      </c>
      <c r="F67">
        <f>F12+(7/0.017)*(F13*F50-F28*F51)</f>
        <v>-0.17727347642122857</v>
      </c>
    </row>
    <row r="68" spans="1:6" ht="12.75">
      <c r="A68" t="s">
        <v>72</v>
      </c>
      <c r="B68">
        <f>B13+(8/0.017)*(B14*B50-B29*B51)</f>
        <v>-0.09392485975546616</v>
      </c>
      <c r="C68">
        <f>C13+(8/0.017)*(C14*C50-C29*C51)</f>
        <v>-0.017108644951679776</v>
      </c>
      <c r="D68">
        <f>D13+(8/0.017)*(D14*D50-D29*D51)</f>
        <v>0.11426906487733124</v>
      </c>
      <c r="E68">
        <f>E13+(8/0.017)*(E14*E50-E29*E51)</f>
        <v>0.12797036648787272</v>
      </c>
      <c r="F68">
        <f>F13+(8/0.017)*(F14*F50-F29*F51)</f>
        <v>0.10640807393352372</v>
      </c>
    </row>
    <row r="69" spans="1:6" ht="12.75">
      <c r="A69" t="s">
        <v>73</v>
      </c>
      <c r="B69">
        <f>B14+(9/0.017)*(B15*B50-B30*B51)</f>
        <v>0.05303492629518374</v>
      </c>
      <c r="C69">
        <f>C14+(9/0.017)*(C15*C50-C30*C51)</f>
        <v>0.06735975037814726</v>
      </c>
      <c r="D69">
        <f>D14+(9/0.017)*(D15*D50-D30*D51)</f>
        <v>-0.056250584260445546</v>
      </c>
      <c r="E69">
        <f>E14+(9/0.017)*(E15*E50-E30*E51)</f>
        <v>0.025580443302449168</v>
      </c>
      <c r="F69">
        <f>F14+(9/0.017)*(F15*F50-F30*F51)</f>
        <v>-0.13453135806674316</v>
      </c>
    </row>
    <row r="70" spans="1:6" ht="12.75">
      <c r="A70" t="s">
        <v>74</v>
      </c>
      <c r="B70">
        <f>B15+(10/0.017)*(B16*B50-B31*B51)</f>
        <v>-0.41589874431577467</v>
      </c>
      <c r="C70">
        <f>C15+(10/0.017)*(C16*C50-C31*C51)</f>
        <v>-0.2235976456784161</v>
      </c>
      <c r="D70">
        <f>D15+(10/0.017)*(D16*D50-D31*D51)</f>
        <v>-0.1289292418941633</v>
      </c>
      <c r="E70">
        <f>E15+(10/0.017)*(E16*E50-E31*E51)</f>
        <v>-0.215585062451754</v>
      </c>
      <c r="F70">
        <f>F15+(10/0.017)*(F16*F50-F31*F51)</f>
        <v>-0.39164528257033304</v>
      </c>
    </row>
    <row r="71" spans="1:6" ht="12.75">
      <c r="A71" t="s">
        <v>75</v>
      </c>
      <c r="B71">
        <f>B16+(11/0.017)*(B17*B50-B32*B51)</f>
        <v>-0.028815004939550005</v>
      </c>
      <c r="C71">
        <f>C16+(11/0.017)*(C17*C50-C32*C51)</f>
        <v>-0.01198086008340953</v>
      </c>
      <c r="D71">
        <f>D16+(11/0.017)*(D17*D50-D32*D51)</f>
        <v>0.03189343418775388</v>
      </c>
      <c r="E71">
        <f>E16+(11/0.017)*(E17*E50-E32*E51)</f>
        <v>-0.0029164926297242278</v>
      </c>
      <c r="F71">
        <f>F16+(11/0.017)*(F17*F50-F32*F51)</f>
        <v>-0.004332309433647835</v>
      </c>
    </row>
    <row r="72" spans="1:6" ht="12.75">
      <c r="A72" t="s">
        <v>76</v>
      </c>
      <c r="B72">
        <f>B17+(12/0.017)*(B18*B50-B33*B51)</f>
        <v>-0.042555060674950775</v>
      </c>
      <c r="C72">
        <f>C17+(12/0.017)*(C18*C50-C33*C51)</f>
        <v>-0.014293012546099578</v>
      </c>
      <c r="D72">
        <f>D17+(12/0.017)*(D18*D50-D33*D51)</f>
        <v>-0.01951913514993155</v>
      </c>
      <c r="E72">
        <f>E17+(12/0.017)*(E18*E50-E33*E51)</f>
        <v>-0.047747878944695434</v>
      </c>
      <c r="F72">
        <f>F17+(12/0.017)*(F18*F50-F33*F51)</f>
        <v>-0.053322686754848594</v>
      </c>
    </row>
    <row r="73" spans="1:6" ht="12.75">
      <c r="A73" t="s">
        <v>77</v>
      </c>
      <c r="B73">
        <f>B18+(13/0.017)*(B19*B50-B34*B51)</f>
        <v>0.008353631996419768</v>
      </c>
      <c r="C73">
        <f>C18+(13/0.017)*(C19*C50-C34*C51)</f>
        <v>0.009919348613843368</v>
      </c>
      <c r="D73">
        <f>D18+(13/0.017)*(D19*D50-D34*D51)</f>
        <v>-0.00016981129895408525</v>
      </c>
      <c r="E73">
        <f>E18+(13/0.017)*(E19*E50-E34*E51)</f>
        <v>0.014970592910680498</v>
      </c>
      <c r="F73">
        <f>F18+(13/0.017)*(F19*F50-F34*F51)</f>
        <v>-0.015750279777661615</v>
      </c>
    </row>
    <row r="74" spans="1:6" ht="12.75">
      <c r="A74" t="s">
        <v>78</v>
      </c>
      <c r="B74">
        <f>B19+(14/0.017)*(B20*B50-B35*B51)</f>
        <v>-0.20535383172657015</v>
      </c>
      <c r="C74">
        <f>C19+(14/0.017)*(C20*C50-C35*C51)</f>
        <v>-0.18453326908368145</v>
      </c>
      <c r="D74">
        <f>D19+(14/0.017)*(D20*D50-D35*D51)</f>
        <v>-0.19447814328845542</v>
      </c>
      <c r="E74">
        <f>E19+(14/0.017)*(E20*E50-E35*E51)</f>
        <v>-0.18513855377477875</v>
      </c>
      <c r="F74">
        <f>F19+(14/0.017)*(F20*F50-F35*F51)</f>
        <v>-0.1505347714159804</v>
      </c>
    </row>
    <row r="75" spans="1:6" ht="12.75">
      <c r="A75" t="s">
        <v>79</v>
      </c>
      <c r="B75" s="49">
        <f>B20</f>
        <v>-0.001417176</v>
      </c>
      <c r="C75" s="49">
        <f>C20</f>
        <v>-0.00248972</v>
      </c>
      <c r="D75" s="49">
        <f>D20</f>
        <v>0.0001379439</v>
      </c>
      <c r="E75" s="49">
        <f>E20</f>
        <v>-0.0007176018</v>
      </c>
      <c r="F75" s="49">
        <f>F20</f>
        <v>-0.002729169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119.45002416835588</v>
      </c>
      <c r="C82">
        <f>C22+(2/0.017)*(C8*C51+C23*C50)</f>
        <v>55.5721285758809</v>
      </c>
      <c r="D82">
        <f>D22+(2/0.017)*(D8*D51+D23*D50)</f>
        <v>-15.201416533760135</v>
      </c>
      <c r="E82">
        <f>E22+(2/0.017)*(E8*E51+E23*E50)</f>
        <v>-56.367053342977044</v>
      </c>
      <c r="F82">
        <f>F22+(2/0.017)*(F8*F51+F23*F50)</f>
        <v>-100.78408463037425</v>
      </c>
    </row>
    <row r="83" spans="1:6" ht="12.75">
      <c r="A83" t="s">
        <v>82</v>
      </c>
      <c r="B83">
        <f>B23+(3/0.017)*(B9*B51+B24*B50)</f>
        <v>0.19977622847372414</v>
      </c>
      <c r="C83">
        <f>C23+(3/0.017)*(C9*C51+C24*C50)</f>
        <v>-1.9883622628860371</v>
      </c>
      <c r="D83">
        <f>D23+(3/0.017)*(D9*D51+D24*D50)</f>
        <v>-0.9703894947669888</v>
      </c>
      <c r="E83">
        <f>E23+(3/0.017)*(E9*E51+E24*E50)</f>
        <v>1.7560230831267665</v>
      </c>
      <c r="F83">
        <f>F23+(3/0.017)*(F9*F51+F24*F50)</f>
        <v>7.650463328762507</v>
      </c>
    </row>
    <row r="84" spans="1:6" ht="12.75">
      <c r="A84" t="s">
        <v>83</v>
      </c>
      <c r="B84">
        <f>B24+(4/0.017)*(B10*B51+B25*B50)</f>
        <v>-0.1584760686080689</v>
      </c>
      <c r="C84">
        <f>C24+(4/0.017)*(C10*C51+C25*C50)</f>
        <v>-2.147391239938432</v>
      </c>
      <c r="D84">
        <f>D24+(4/0.017)*(D10*D51+D25*D50)</f>
        <v>-2.7083458323073843</v>
      </c>
      <c r="E84">
        <f>E24+(4/0.017)*(E10*E51+E25*E50)</f>
        <v>-0.6810187775007382</v>
      </c>
      <c r="F84">
        <f>F24+(4/0.017)*(F10*F51+F25*F50)</f>
        <v>-1.5105618244084742</v>
      </c>
    </row>
    <row r="85" spans="1:6" ht="12.75">
      <c r="A85" t="s">
        <v>84</v>
      </c>
      <c r="B85">
        <f>B25+(5/0.017)*(B11*B51+B26*B50)</f>
        <v>0.13335683066255424</v>
      </c>
      <c r="C85">
        <f>C25+(5/0.017)*(C11*C51+C26*C50)</f>
        <v>-0.4220429757766587</v>
      </c>
      <c r="D85">
        <f>D25+(5/0.017)*(D11*D51+D26*D50)</f>
        <v>-0.4957744614276625</v>
      </c>
      <c r="E85">
        <f>E25+(5/0.017)*(E11*E51+E26*E50)</f>
        <v>-0.07341379565883221</v>
      </c>
      <c r="F85">
        <f>F25+(5/0.017)*(F11*F51+F26*F50)</f>
        <v>-0.8635019432568202</v>
      </c>
    </row>
    <row r="86" spans="1:6" ht="12.75">
      <c r="A86" t="s">
        <v>85</v>
      </c>
      <c r="B86">
        <f>B26+(6/0.017)*(B12*B51+B27*B50)</f>
        <v>-0.05948794619179254</v>
      </c>
      <c r="C86">
        <f>C26+(6/0.017)*(C12*C51+C27*C50)</f>
        <v>0.40105396523069775</v>
      </c>
      <c r="D86">
        <f>D26+(6/0.017)*(D12*D51+D27*D50)</f>
        <v>-0.09937894445651344</v>
      </c>
      <c r="E86">
        <f>E26+(6/0.017)*(E12*E51+E27*E50)</f>
        <v>0.34190567320005083</v>
      </c>
      <c r="F86">
        <f>F26+(6/0.017)*(F12*F51+F27*F50)</f>
        <v>1.6921865909201483</v>
      </c>
    </row>
    <row r="87" spans="1:6" ht="12.75">
      <c r="A87" t="s">
        <v>86</v>
      </c>
      <c r="B87">
        <f>B27+(7/0.017)*(B13*B51+B28*B50)</f>
        <v>0.16044661109725591</v>
      </c>
      <c r="C87">
        <f>C27+(7/0.017)*(C13*C51+C28*C50)</f>
        <v>-0.22875371314304155</v>
      </c>
      <c r="D87">
        <f>D27+(7/0.017)*(D13*D51+D28*D50)</f>
        <v>-0.12956004087242473</v>
      </c>
      <c r="E87">
        <f>E27+(7/0.017)*(E13*E51+E28*E50)</f>
        <v>-0.11755138573918797</v>
      </c>
      <c r="F87">
        <f>F27+(7/0.017)*(F13*F51+F28*F50)</f>
        <v>0.3137230957098806</v>
      </c>
    </row>
    <row r="88" spans="1:6" ht="12.75">
      <c r="A88" t="s">
        <v>87</v>
      </c>
      <c r="B88">
        <f>B28+(8/0.017)*(B14*B51+B29*B50)</f>
        <v>0.21382330217417814</v>
      </c>
      <c r="C88">
        <f>C28+(8/0.017)*(C14*C51+C29*C50)</f>
        <v>-0.2034662368166737</v>
      </c>
      <c r="D88">
        <f>D28+(8/0.017)*(D14*D51+D29*D50)</f>
        <v>-0.10625861073354347</v>
      </c>
      <c r="E88">
        <f>E28+(8/0.017)*(E14*E51+E29*E50)</f>
        <v>-0.1945950155874338</v>
      </c>
      <c r="F88">
        <f>F28+(8/0.017)*(F14*F51+F29*F50)</f>
        <v>-0.2726213788901002</v>
      </c>
    </row>
    <row r="89" spans="1:6" ht="12.75">
      <c r="A89" t="s">
        <v>88</v>
      </c>
      <c r="B89">
        <f>B29+(9/0.017)*(B15*B51+B30*B50)</f>
        <v>0.07713859972007277</v>
      </c>
      <c r="C89">
        <f>C29+(9/0.017)*(C15*C51+C30*C50)</f>
        <v>0.008788967432198376</v>
      </c>
      <c r="D89">
        <f>D29+(9/0.017)*(D15*D51+D30*D50)</f>
        <v>-0.043116489222666476</v>
      </c>
      <c r="E89">
        <f>E29+(9/0.017)*(E15*E51+E30*E50)</f>
        <v>-0.03488757499619</v>
      </c>
      <c r="F89">
        <f>F29+(9/0.017)*(F15*F51+F30*F50)</f>
        <v>-0.12123343883674295</v>
      </c>
    </row>
    <row r="90" spans="1:6" ht="12.75">
      <c r="A90" t="s">
        <v>89</v>
      </c>
      <c r="B90">
        <f>B30+(10/0.017)*(B16*B51+B31*B50)</f>
        <v>-0.0009426962089003818</v>
      </c>
      <c r="C90">
        <f>C30+(10/0.017)*(C16*C51+C31*C50)</f>
        <v>0.09518420540973536</v>
      </c>
      <c r="D90">
        <f>D30+(10/0.017)*(D16*D51+D31*D50)</f>
        <v>0.06151569242682158</v>
      </c>
      <c r="E90">
        <f>E30+(10/0.017)*(E16*E51+E31*E50)</f>
        <v>0.03815615460515154</v>
      </c>
      <c r="F90">
        <f>F30+(10/0.017)*(F16*F51+F31*F50)</f>
        <v>0.38290582225072906</v>
      </c>
    </row>
    <row r="91" spans="1:6" ht="12.75">
      <c r="A91" t="s">
        <v>90</v>
      </c>
      <c r="B91">
        <f>B31+(11/0.017)*(B17*B51+B32*B50)</f>
        <v>0.009393306598280679</v>
      </c>
      <c r="C91">
        <f>C31+(11/0.017)*(C17*C51+C32*C50)</f>
        <v>-0.0073513569549581576</v>
      </c>
      <c r="D91">
        <f>D31+(11/0.017)*(D17*D51+D32*D50)</f>
        <v>-0.003915849308208661</v>
      </c>
      <c r="E91">
        <f>E31+(11/0.017)*(E17*E51+E32*E50)</f>
        <v>-0.053984581058619266</v>
      </c>
      <c r="F91">
        <f>F31+(11/0.017)*(F17*F51+F32*F50)</f>
        <v>-0.03666844908919584</v>
      </c>
    </row>
    <row r="92" spans="1:6" ht="12.75">
      <c r="A92" t="s">
        <v>91</v>
      </c>
      <c r="B92">
        <f>B32+(12/0.017)*(B18*B51+B33*B50)</f>
        <v>0.020571624897225173</v>
      </c>
      <c r="C92">
        <f>C32+(12/0.017)*(C18*C51+C33*C50)</f>
        <v>-0.01829506035721734</v>
      </c>
      <c r="D92">
        <f>D32+(12/0.017)*(D18*D51+D33*D50)</f>
        <v>0.018894386756533703</v>
      </c>
      <c r="E92">
        <f>E32+(12/0.017)*(E18*E51+E33*E50)</f>
        <v>-0.01560248903500842</v>
      </c>
      <c r="F92">
        <f>F32+(12/0.017)*(F18*F51+F33*F50)</f>
        <v>-0.016881872938341043</v>
      </c>
    </row>
    <row r="93" spans="1:6" ht="12.75">
      <c r="A93" t="s">
        <v>92</v>
      </c>
      <c r="B93">
        <f>B33+(13/0.017)*(B19*B51+B34*B50)</f>
        <v>0.11413411192537826</v>
      </c>
      <c r="C93">
        <f>C33+(13/0.017)*(C19*C51+C34*C50)</f>
        <v>0.09490621665163938</v>
      </c>
      <c r="D93">
        <f>D33+(13/0.017)*(D19*D51+D34*D50)</f>
        <v>0.0965165721645941</v>
      </c>
      <c r="E93">
        <f>E33+(13/0.017)*(E19*E51+E34*E50)</f>
        <v>0.07994633502085978</v>
      </c>
      <c r="F93">
        <f>F33+(13/0.017)*(F19*F51+F34*F50)</f>
        <v>0.04816532982050021</v>
      </c>
    </row>
    <row r="94" spans="1:6" ht="12.75">
      <c r="A94" t="s">
        <v>93</v>
      </c>
      <c r="B94">
        <f>B34+(14/0.017)*(B20*B51+B35*B50)</f>
        <v>-0.023625967606583958</v>
      </c>
      <c r="C94">
        <f>C34+(14/0.017)*(C20*C51+C35*C50)</f>
        <v>-0.010258777859942149</v>
      </c>
      <c r="D94">
        <f>D34+(14/0.017)*(D20*D51+D35*D50)</f>
        <v>-0.005199883675205059</v>
      </c>
      <c r="E94">
        <f>E34+(14/0.017)*(E20*E51+E35*E50)</f>
        <v>0.007919687964550552</v>
      </c>
      <c r="F94">
        <f>F34+(14/0.017)*(F20*F51+F35*F50)</f>
        <v>-0.014798266479518837</v>
      </c>
    </row>
    <row r="95" spans="1:6" ht="12.75">
      <c r="A95" t="s">
        <v>94</v>
      </c>
      <c r="B95" s="49">
        <f>B35</f>
        <v>-0.005504923</v>
      </c>
      <c r="C95" s="49">
        <f>C35</f>
        <v>-0.001276617</v>
      </c>
      <c r="D95" s="49">
        <f>D35</f>
        <v>-0.002007458</v>
      </c>
      <c r="E95" s="49">
        <f>E35</f>
        <v>-0.004472683</v>
      </c>
      <c r="F95" s="49">
        <f>F35</f>
        <v>0.002225508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-1.10241989299331</v>
      </c>
      <c r="C103">
        <f>C63*10000/C62</f>
        <v>-0.49091470283293714</v>
      </c>
      <c r="D103">
        <f>D63*10000/D62</f>
        <v>0.894783988442633</v>
      </c>
      <c r="E103">
        <f>E63*10000/E62</f>
        <v>3.206147770166551</v>
      </c>
      <c r="F103">
        <f>F63*10000/F62</f>
        <v>-1.361798022369072</v>
      </c>
      <c r="G103">
        <f>AVERAGE(C103:E103)</f>
        <v>1.2033390185920823</v>
      </c>
      <c r="H103">
        <f>STDEV(C103:E103)</f>
        <v>1.8677452683083335</v>
      </c>
      <c r="I103">
        <f>(B103*B4+C103*C4+D103*D4+E103*E4+F103*F4)/SUM(B4:F4)</f>
        <v>0.5269936037378268</v>
      </c>
      <c r="K103">
        <f>(LN(H103)+LN(H123))/2-LN(K114*K115^3)</f>
        <v>-3.2358553281597304</v>
      </c>
    </row>
    <row r="104" spans="1:11" ht="12.75">
      <c r="A104" t="s">
        <v>68</v>
      </c>
      <c r="B104">
        <f>B64*10000/B62</f>
        <v>-1.428862543320988</v>
      </c>
      <c r="C104">
        <f>C64*10000/C62</f>
        <v>-0.6670350824337715</v>
      </c>
      <c r="D104">
        <f>D64*10000/D62</f>
        <v>0.42886370531089485</v>
      </c>
      <c r="E104">
        <f>E64*10000/E62</f>
        <v>0.11744915586129766</v>
      </c>
      <c r="F104">
        <f>F64*10000/F62</f>
        <v>-1.7719974877107108</v>
      </c>
      <c r="G104">
        <f>AVERAGE(C104:E104)</f>
        <v>-0.04024074042052634</v>
      </c>
      <c r="H104">
        <f>STDEV(C104:E104)</f>
        <v>0.5647106478428457</v>
      </c>
      <c r="I104">
        <f>(B104*B4+C104*C4+D104*D4+E104*E4+F104*F4)/SUM(B4:F4)</f>
        <v>-0.4726243638945722</v>
      </c>
      <c r="K104">
        <f>(LN(H104)+LN(H124))/2-LN(K114*K115^4)</f>
        <v>-3.5500797582211288</v>
      </c>
    </row>
    <row r="105" spans="1:11" ht="12.75">
      <c r="A105" t="s">
        <v>69</v>
      </c>
      <c r="B105">
        <f>B65*10000/B62</f>
        <v>0.7550362089543069</v>
      </c>
      <c r="C105">
        <f>C65*10000/C62</f>
        <v>0.3107614878194159</v>
      </c>
      <c r="D105">
        <f>D65*10000/D62</f>
        <v>-0.2064618870269885</v>
      </c>
      <c r="E105">
        <f>E65*10000/E62</f>
        <v>-0.5088805364756376</v>
      </c>
      <c r="F105">
        <f>F65*10000/F62</f>
        <v>-0.7225656833694694</v>
      </c>
      <c r="G105">
        <f>AVERAGE(C105:E105)</f>
        <v>-0.1348603118944034</v>
      </c>
      <c r="H105">
        <f>STDEV(C105:E105)</f>
        <v>0.41448564651713055</v>
      </c>
      <c r="I105">
        <f>(B105*B4+C105*C4+D105*D4+E105*E4+F105*F4)/SUM(B4:F4)</f>
        <v>-0.08461585130154294</v>
      </c>
      <c r="K105">
        <f>(LN(H105)+LN(H125))/2-LN(K114*K115^5)</f>
        <v>-3.880782098834106</v>
      </c>
    </row>
    <row r="106" spans="1:11" ht="12.75">
      <c r="A106" t="s">
        <v>70</v>
      </c>
      <c r="B106">
        <f>B66*10000/B62</f>
        <v>2.812700479020878</v>
      </c>
      <c r="C106">
        <f>C66*10000/C62</f>
        <v>1.4689382964314202</v>
      </c>
      <c r="D106">
        <f>D66*10000/D62</f>
        <v>2.076428235315937</v>
      </c>
      <c r="E106">
        <f>E66*10000/E62</f>
        <v>1.2555681351915893</v>
      </c>
      <c r="F106">
        <f>F66*10000/F62</f>
        <v>14.301804060209745</v>
      </c>
      <c r="G106">
        <f>AVERAGE(C106:E106)</f>
        <v>1.6003115556463154</v>
      </c>
      <c r="H106">
        <f>STDEV(C106:E106)</f>
        <v>0.42590729733311217</v>
      </c>
      <c r="I106">
        <f>(B106*B4+C106*C4+D106*D4+E106*E4+F106*F4)/SUM(B4:F4)</f>
        <v>3.4728425493393207</v>
      </c>
      <c r="K106">
        <f>(LN(H106)+LN(H126))/2-LN(K114*K115^6)</f>
        <v>-3.179687712273383</v>
      </c>
    </row>
    <row r="107" spans="1:11" ht="12.75">
      <c r="A107" t="s">
        <v>71</v>
      </c>
      <c r="B107">
        <f>B67*10000/B62</f>
        <v>-0.12289834186296984</v>
      </c>
      <c r="C107">
        <f>C67*10000/C62</f>
        <v>0.15597884714680949</v>
      </c>
      <c r="D107">
        <f>D67*10000/D62</f>
        <v>0.29897842605914116</v>
      </c>
      <c r="E107">
        <f>E67*10000/E62</f>
        <v>0.43045562804501886</v>
      </c>
      <c r="F107">
        <f>F67*10000/F62</f>
        <v>-0.1772761883440486</v>
      </c>
      <c r="G107">
        <f>AVERAGE(C107:E107)</f>
        <v>0.29513763375032315</v>
      </c>
      <c r="H107">
        <f>STDEV(C107:E107)</f>
        <v>0.13727869309266655</v>
      </c>
      <c r="I107">
        <f>(B107*B4+C107*C4+D107*D4+E107*E4+F107*F4)/SUM(B4:F4)</f>
        <v>0.17152558219890415</v>
      </c>
      <c r="K107">
        <f>(LN(H107)+LN(H127))/2-LN(K114*K115^7)</f>
        <v>-3.904345083727488</v>
      </c>
    </row>
    <row r="108" spans="1:9" ht="12.75">
      <c r="A108" t="s">
        <v>72</v>
      </c>
      <c r="B108">
        <f>B68*10000/B62</f>
        <v>-0.09392484437901265</v>
      </c>
      <c r="C108">
        <f>C68*10000/C62</f>
        <v>-0.017108697983252596</v>
      </c>
      <c r="D108">
        <f>D68*10000/D62</f>
        <v>0.11426927613212799</v>
      </c>
      <c r="E108">
        <f>E68*10000/E62</f>
        <v>0.12797063303889775</v>
      </c>
      <c r="F108">
        <f>F68*10000/F62</f>
        <v>0.10640970176014372</v>
      </c>
      <c r="G108">
        <f>AVERAGE(C108:E108)</f>
        <v>0.07504373706259104</v>
      </c>
      <c r="H108">
        <f>STDEV(C108:E108)</f>
        <v>0.08009984556121501</v>
      </c>
      <c r="I108">
        <f>(B108*B4+C108*C4+D108*D4+E108*E4+F108*F4)/SUM(B4:F4)</f>
        <v>0.05478080878213961</v>
      </c>
    </row>
    <row r="109" spans="1:9" ht="12.75">
      <c r="A109" t="s">
        <v>73</v>
      </c>
      <c r="B109">
        <f>B69*10000/B62</f>
        <v>0.053034917612827644</v>
      </c>
      <c r="C109">
        <f>C69*10000/C62</f>
        <v>0.06735995917279568</v>
      </c>
      <c r="D109">
        <f>D69*10000/D62</f>
        <v>-0.056250688253645785</v>
      </c>
      <c r="E109">
        <f>E69*10000/E62</f>
        <v>0.025580496584264093</v>
      </c>
      <c r="F109">
        <f>F69*10000/F62</f>
        <v>-0.1345334161222815</v>
      </c>
      <c r="G109">
        <f>AVERAGE(C109:E109)</f>
        <v>0.012229922501137996</v>
      </c>
      <c r="H109">
        <f>STDEV(C109:E109)</f>
        <v>0.06287747140715651</v>
      </c>
      <c r="I109">
        <f>(B109*B4+C109*C4+D109*D4+E109*E4+F109*F4)/SUM(B4:F4)</f>
        <v>-0.0014674228816104746</v>
      </c>
    </row>
    <row r="110" spans="1:11" ht="12.75">
      <c r="A110" t="s">
        <v>74</v>
      </c>
      <c r="B110">
        <f>B70*10000/B62</f>
        <v>-0.415898676228926</v>
      </c>
      <c r="C110">
        <f>C70*10000/C62</f>
        <v>-0.22359833876281077</v>
      </c>
      <c r="D110">
        <f>D70*10000/D62</f>
        <v>-0.12892948025194476</v>
      </c>
      <c r="E110">
        <f>E70*10000/E62</f>
        <v>-0.21558551149648955</v>
      </c>
      <c r="F110">
        <f>F70*10000/F62</f>
        <v>-0.3916512739447936</v>
      </c>
      <c r="G110">
        <f>AVERAGE(C110:E110)</f>
        <v>-0.189371110170415</v>
      </c>
      <c r="H110">
        <f>STDEV(C110:E110)</f>
        <v>0.05249708868690701</v>
      </c>
      <c r="I110">
        <f>(B110*B4+C110*C4+D110*D4+E110*E4+F110*F4)/SUM(B4:F4)</f>
        <v>-0.2491849192714586</v>
      </c>
      <c r="K110">
        <f>EXP(AVERAGE(K103:K107))</f>
        <v>0.028720331389324814</v>
      </c>
    </row>
    <row r="111" spans="1:9" ht="12.75">
      <c r="A111" t="s">
        <v>75</v>
      </c>
      <c r="B111">
        <f>B71*10000/B62</f>
        <v>-0.028815000222241028</v>
      </c>
      <c r="C111">
        <f>C71*10000/C62</f>
        <v>-0.01198089722041575</v>
      </c>
      <c r="D111">
        <f>D71*10000/D62</f>
        <v>0.03189349315070211</v>
      </c>
      <c r="E111">
        <f>E71*10000/E62</f>
        <v>-0.0029164987045220215</v>
      </c>
      <c r="F111">
        <f>F71*10000/F62</f>
        <v>-0.004332375709150825</v>
      </c>
      <c r="G111">
        <f>AVERAGE(C111:E111)</f>
        <v>0.0056653657419214465</v>
      </c>
      <c r="H111">
        <f>STDEV(C111:E111)</f>
        <v>0.023161969489707855</v>
      </c>
      <c r="I111">
        <f>(B111*B4+C111*C4+D111*D4+E111*E4+F111*F4)/SUM(B4:F4)</f>
        <v>-0.0006630400293963446</v>
      </c>
    </row>
    <row r="112" spans="1:9" ht="12.75">
      <c r="A112" t="s">
        <v>76</v>
      </c>
      <c r="B112">
        <f>B72*10000/B62</f>
        <v>-0.04255505370825512</v>
      </c>
      <c r="C112">
        <f>C72*10000/C62</f>
        <v>-0.014293056850072093</v>
      </c>
      <c r="D112">
        <f>D72*10000/D62</f>
        <v>-0.019519171235909266</v>
      </c>
      <c r="E112">
        <f>E72*10000/E62</f>
        <v>-0.04774797839933033</v>
      </c>
      <c r="F112">
        <f>F72*10000/F62</f>
        <v>-0.053323502483258484</v>
      </c>
      <c r="G112">
        <f>AVERAGE(C112:E112)</f>
        <v>-0.027186735495103895</v>
      </c>
      <c r="H112">
        <f>STDEV(C112:E112)</f>
        <v>0.017997266465172284</v>
      </c>
      <c r="I112">
        <f>(B112*B4+C112*C4+D112*D4+E112*E4+F112*F4)/SUM(B4:F4)</f>
        <v>-0.03290382154379579</v>
      </c>
    </row>
    <row r="113" spans="1:9" ht="12.75">
      <c r="A113" t="s">
        <v>77</v>
      </c>
      <c r="B113">
        <f>B73*10000/B62</f>
        <v>0.008353630628845365</v>
      </c>
      <c r="C113">
        <f>C73*10000/C62</f>
        <v>0.009919379360793805</v>
      </c>
      <c r="D113">
        <f>D73*10000/D62</f>
        <v>-0.0001698116128925207</v>
      </c>
      <c r="E113">
        <f>E73*10000/E62</f>
        <v>0.014970624093109643</v>
      </c>
      <c r="F113">
        <f>F73*10000/F62</f>
        <v>-0.015750520724835515</v>
      </c>
      <c r="G113">
        <f>AVERAGE(C113:E113)</f>
        <v>0.008240063947003643</v>
      </c>
      <c r="H113">
        <f>STDEV(C113:E113)</f>
        <v>0.007708649267941901</v>
      </c>
      <c r="I113">
        <f>(B113*B4+C113*C4+D113*D4+E113*E4+F113*F4)/SUM(B4:F4)</f>
        <v>0.005051968053665643</v>
      </c>
    </row>
    <row r="114" spans="1:11" ht="12.75">
      <c r="A114" t="s">
        <v>78</v>
      </c>
      <c r="B114">
        <f>B74*10000/B62</f>
        <v>-0.20535379810806217</v>
      </c>
      <c r="C114">
        <f>C74*10000/C62</f>
        <v>-0.18453384108044246</v>
      </c>
      <c r="D114">
        <f>D74*10000/D62</f>
        <v>-0.19447850282968976</v>
      </c>
      <c r="E114">
        <f>E74*10000/E62</f>
        <v>-0.18513893940211293</v>
      </c>
      <c r="F114">
        <f>F74*10000/F62</f>
        <v>-0.1505370742911203</v>
      </c>
      <c r="G114">
        <f>AVERAGE(C114:E114)</f>
        <v>-0.1880504277707484</v>
      </c>
      <c r="H114">
        <f>STDEV(C114:E114)</f>
        <v>0.005575091722766901</v>
      </c>
      <c r="I114">
        <f>(B114*B4+C114*C4+D114*D4+E114*E4+F114*F4)/SUM(B4:F4)</f>
        <v>-0.18554081717469406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-0.001417175767993895</v>
      </c>
      <c r="C115">
        <f>C75*10000/C62</f>
        <v>-0.002489727717371414</v>
      </c>
      <c r="D115">
        <f>D75*10000/D62</f>
        <v>0.00013794415502361982</v>
      </c>
      <c r="E115">
        <f>E75*10000/E62</f>
        <v>-0.0007176032947014734</v>
      </c>
      <c r="F115">
        <f>F75*10000/F62</f>
        <v>-0.0027292107507223317</v>
      </c>
      <c r="G115">
        <f>AVERAGE(C115:E115)</f>
        <v>-0.001023128952349756</v>
      </c>
      <c r="H115">
        <f>STDEV(C115:E115)</f>
        <v>0.0013402142787088441</v>
      </c>
      <c r="I115">
        <f>(B115*B4+C115*C4+D115*D4+E115*E4+F115*F4)/SUM(B4:F4)</f>
        <v>-0.0013082599250608172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119.4500046131737</v>
      </c>
      <c r="C122">
        <f>C82*10000/C62</f>
        <v>55.572300832502734</v>
      </c>
      <c r="D122">
        <f>D82*10000/D62</f>
        <v>-15.201444637360735</v>
      </c>
      <c r="E122">
        <f>E82*10000/E62</f>
        <v>-56.3671707505946</v>
      </c>
      <c r="F122">
        <f>F82*10000/F62</f>
        <v>-100.78562642142232</v>
      </c>
      <c r="G122">
        <f>AVERAGE(C122:E122)</f>
        <v>-5.332104851817536</v>
      </c>
      <c r="H122">
        <f>STDEV(C122:E122)</f>
        <v>56.61858551242378</v>
      </c>
      <c r="I122">
        <f>(B122*B4+C122*C4+D122*D4+E122*E4+F122*F4)/SUM(B4:F4)</f>
        <v>-0.02985716920750226</v>
      </c>
    </row>
    <row r="123" spans="1:9" ht="12.75">
      <c r="A123" t="s">
        <v>82</v>
      </c>
      <c r="B123">
        <f>B83*10000/B62</f>
        <v>0.19977619576832648</v>
      </c>
      <c r="C123">
        <f>C83*10000/C62</f>
        <v>-1.9883684262016263</v>
      </c>
      <c r="D123">
        <f>D83*10000/D62</f>
        <v>-0.9703912887734042</v>
      </c>
      <c r="E123">
        <f>E83*10000/E62</f>
        <v>1.7560267407684975</v>
      </c>
      <c r="F123">
        <f>F83*10000/F62</f>
        <v>7.650580365256087</v>
      </c>
      <c r="G123">
        <f>AVERAGE(C123:E123)</f>
        <v>-0.4009109914021776</v>
      </c>
      <c r="H123">
        <f>STDEV(C123:E123)</f>
        <v>1.9360667985448798</v>
      </c>
      <c r="I123">
        <f>(B123*B4+C123*C4+D123*D4+E123*E4+F123*F4)/SUM(B4:F4)</f>
        <v>0.7619134189279255</v>
      </c>
    </row>
    <row r="124" spans="1:9" ht="12.75">
      <c r="A124" t="s">
        <v>83</v>
      </c>
      <c r="B124">
        <f>B84*10000/B62</f>
        <v>-0.15847604266392687</v>
      </c>
      <c r="C124">
        <f>C84*10000/C62</f>
        <v>-2.1473978961952684</v>
      </c>
      <c r="D124">
        <f>D84*10000/D62</f>
        <v>-2.708350839358496</v>
      </c>
      <c r="E124">
        <f>E84*10000/E62</f>
        <v>-0.6810201960029916</v>
      </c>
      <c r="F124">
        <f>F84*10000/F62</f>
        <v>-1.510584932925131</v>
      </c>
      <c r="G124">
        <f>AVERAGE(C124:E124)</f>
        <v>-1.8455896438522519</v>
      </c>
      <c r="H124">
        <f>STDEV(C124:E124)</f>
        <v>1.0468206867743968</v>
      </c>
      <c r="I124">
        <f>(B124*B4+C124*C4+D124*D4+E124*E4+F124*F4)/SUM(B4:F4)</f>
        <v>-1.5565982172064021</v>
      </c>
    </row>
    <row r="125" spans="1:9" ht="12.75">
      <c r="A125" t="s">
        <v>84</v>
      </c>
      <c r="B125">
        <f>B85*10000/B62</f>
        <v>0.1333568088306866</v>
      </c>
      <c r="C125">
        <f>C85*10000/C62</f>
        <v>-0.42204428398095356</v>
      </c>
      <c r="D125">
        <f>D85*10000/D62</f>
        <v>-0.4957753779901039</v>
      </c>
      <c r="E125">
        <f>E85*10000/E62</f>
        <v>-0.07341394857331564</v>
      </c>
      <c r="F125">
        <f>F85*10000/F62</f>
        <v>-0.8635151530763169</v>
      </c>
      <c r="G125">
        <f>AVERAGE(C125:E125)</f>
        <v>-0.33041120351479103</v>
      </c>
      <c r="H125">
        <f>STDEV(C125:E125)</f>
        <v>0.22559867096580336</v>
      </c>
      <c r="I125">
        <f>(B125*B4+C125*C4+D125*D4+E125*E4+F125*F4)/SUM(B4:F4)</f>
        <v>-0.33451783687705333</v>
      </c>
    </row>
    <row r="126" spans="1:9" ht="12.75">
      <c r="A126" t="s">
        <v>85</v>
      </c>
      <c r="B126">
        <f>B86*10000/B62</f>
        <v>-0.05948793645301154</v>
      </c>
      <c r="C126">
        <f>C86*10000/C62</f>
        <v>0.4010552083754718</v>
      </c>
      <c r="D126">
        <f>D86*10000/D62</f>
        <v>-0.0993791281832179</v>
      </c>
      <c r="E126">
        <f>E86*10000/E62</f>
        <v>0.34190638535951523</v>
      </c>
      <c r="F126">
        <f>F86*10000/F62</f>
        <v>1.6922124779254935</v>
      </c>
      <c r="G126">
        <f>AVERAGE(C126:E126)</f>
        <v>0.21452748851725637</v>
      </c>
      <c r="H126">
        <f>STDEV(C126:E126)</f>
        <v>0.27345505813990184</v>
      </c>
      <c r="I126">
        <f>(B126*B4+C126*C4+D126*D4+E126*E4+F126*F4)/SUM(B4:F4)</f>
        <v>0.3723661161948021</v>
      </c>
    </row>
    <row r="127" spans="1:9" ht="12.75">
      <c r="A127" t="s">
        <v>86</v>
      </c>
      <c r="B127">
        <f>B87*10000/B62</f>
        <v>0.16044658483051605</v>
      </c>
      <c r="C127">
        <f>C87*10000/C62</f>
        <v>-0.22875442220967024</v>
      </c>
      <c r="D127">
        <f>D87*10000/D62</f>
        <v>-0.12956028039639503</v>
      </c>
      <c r="E127">
        <f>E87*10000/E62</f>
        <v>-0.11755163058839191</v>
      </c>
      <c r="F127">
        <f>F87*10000/F62</f>
        <v>0.31372789503372533</v>
      </c>
      <c r="G127">
        <f>AVERAGE(C127:E127)</f>
        <v>-0.15862211106481905</v>
      </c>
      <c r="H127">
        <f>STDEV(C127:E127)</f>
        <v>0.061032431685469346</v>
      </c>
      <c r="I127">
        <f>(B127*B4+C127*C4+D127*D4+E127*E4+F127*F4)/SUM(B4:F4)</f>
        <v>-0.049342925983201634</v>
      </c>
    </row>
    <row r="128" spans="1:9" ht="12.75">
      <c r="A128" t="s">
        <v>87</v>
      </c>
      <c r="B128">
        <f>B88*10000/B62</f>
        <v>0.2138232671691318</v>
      </c>
      <c r="C128">
        <f>C88*10000/C62</f>
        <v>-0.20346686749985082</v>
      </c>
      <c r="D128">
        <f>D88*10000/D62</f>
        <v>-0.10625880717902272</v>
      </c>
      <c r="E128">
        <f>E88*10000/E62</f>
        <v>-0.19459542091174672</v>
      </c>
      <c r="F128">
        <f>F88*10000/F62</f>
        <v>-0.2726255494414628</v>
      </c>
      <c r="G128">
        <f>AVERAGE(C128:E128)</f>
        <v>-0.16810703186354012</v>
      </c>
      <c r="H128">
        <f>STDEV(C128:E128)</f>
        <v>0.05374549110028945</v>
      </c>
      <c r="I128">
        <f>(B128*B4+C128*C4+D128*D4+E128*E4+F128*F4)/SUM(B4:F4)</f>
        <v>-0.12681702397703362</v>
      </c>
    </row>
    <row r="129" spans="1:9" ht="12.75">
      <c r="A129" t="s">
        <v>88</v>
      </c>
      <c r="B129">
        <f>B89*10000/B62</f>
        <v>0.07713858709170052</v>
      </c>
      <c r="C129">
        <f>C89*10000/C62</f>
        <v>0.00878899467531247</v>
      </c>
      <c r="D129">
        <f>D89*10000/D62</f>
        <v>-0.04311656893422426</v>
      </c>
      <c r="E129">
        <f>E89*10000/E62</f>
        <v>-0.03488764766394217</v>
      </c>
      <c r="F129">
        <f>F89*10000/F62</f>
        <v>-0.12123529346122469</v>
      </c>
      <c r="G129">
        <f>AVERAGE(C129:E129)</f>
        <v>-0.023071740640951324</v>
      </c>
      <c r="H129">
        <f>STDEV(C129:E129)</f>
        <v>0.027897287099069138</v>
      </c>
      <c r="I129">
        <f>(B129*B4+C129*C4+D129*D4+E129*E4+F129*F4)/SUM(B4:F4)</f>
        <v>-0.021685730294804372</v>
      </c>
    </row>
    <row r="130" spans="1:9" ht="12.75">
      <c r="A130" t="s">
        <v>89</v>
      </c>
      <c r="B130">
        <f>B90*10000/B62</f>
        <v>-0.0009426960545714378</v>
      </c>
      <c r="C130">
        <f>C90*10000/C62</f>
        <v>0.09518450045169427</v>
      </c>
      <c r="D130">
        <f>D90*10000/D62</f>
        <v>0.06151580615388423</v>
      </c>
      <c r="E130">
        <f>E90*10000/E62</f>
        <v>0.038156234081067726</v>
      </c>
      <c r="F130">
        <f>F90*10000/F62</f>
        <v>0.38291167992926195</v>
      </c>
      <c r="G130">
        <f>AVERAGE(C130:E130)</f>
        <v>0.06495218022888206</v>
      </c>
      <c r="H130">
        <f>STDEV(C130:E130)</f>
        <v>0.028669012738447637</v>
      </c>
      <c r="I130">
        <f>(B130*B4+C130*C4+D130*D4+E130*E4+F130*F4)/SUM(B4:F4)</f>
        <v>0.09790345292382016</v>
      </c>
    </row>
    <row r="131" spans="1:9" ht="12.75">
      <c r="A131" t="s">
        <v>90</v>
      </c>
      <c r="B131">
        <f>B91*10000/B62</f>
        <v>0.009393305060500984</v>
      </c>
      <c r="C131">
        <f>C91*10000/C62</f>
        <v>-0.007351379741918948</v>
      </c>
      <c r="D131">
        <f>D91*10000/D62</f>
        <v>-0.0039158565476303765</v>
      </c>
      <c r="E131">
        <f>E91*10000/E62</f>
        <v>-0.05398469350375647</v>
      </c>
      <c r="F131">
        <f>F91*10000/F62</f>
        <v>-0.036669010041718846</v>
      </c>
      <c r="G131">
        <f>AVERAGE(C131:E131)</f>
        <v>-0.021750643264435265</v>
      </c>
      <c r="H131">
        <f>STDEV(C131:E131)</f>
        <v>0.027968307081908554</v>
      </c>
      <c r="I131">
        <f>(B131*B4+C131*C4+D131*D4+E131*E4+F131*F4)/SUM(B4:F4)</f>
        <v>-0.01923991772651789</v>
      </c>
    </row>
    <row r="132" spans="1:9" ht="12.75">
      <c r="A132" t="s">
        <v>91</v>
      </c>
      <c r="B132">
        <f>B92*10000/B62</f>
        <v>0.020571621529441236</v>
      </c>
      <c r="C132">
        <f>C92*10000/C62</f>
        <v>-0.01829511706631548</v>
      </c>
      <c r="D132">
        <f>D92*10000/D62</f>
        <v>0.018894421687508576</v>
      </c>
      <c r="E132">
        <f>E92*10000/E62</f>
        <v>-0.015602521533621651</v>
      </c>
      <c r="F132">
        <f>F92*10000/F62</f>
        <v>-0.016882131196583567</v>
      </c>
      <c r="G132">
        <f>AVERAGE(C132:E132)</f>
        <v>-0.005001072304142852</v>
      </c>
      <c r="H132">
        <f>STDEV(C132:E132)</f>
        <v>0.020737851684889102</v>
      </c>
      <c r="I132">
        <f>(B132*B4+C132*C4+D132*D4+E132*E4+F132*F4)/SUM(B4:F4)</f>
        <v>-0.0028914156572773064</v>
      </c>
    </row>
    <row r="133" spans="1:9" ht="12.75">
      <c r="A133" t="s">
        <v>92</v>
      </c>
      <c r="B133">
        <f>B93*10000/B62</f>
        <v>0.1141340932404649</v>
      </c>
      <c r="C133">
        <f>C93*10000/C62</f>
        <v>0.09490651083191806</v>
      </c>
      <c r="D133">
        <f>D93*10000/D62</f>
        <v>0.09651675059949122</v>
      </c>
      <c r="E133">
        <f>E93*10000/E62</f>
        <v>0.07994650154204849</v>
      </c>
      <c r="F133">
        <f>F93*10000/F62</f>
        <v>0.0481660666518622</v>
      </c>
      <c r="G133">
        <f>AVERAGE(C133:E133)</f>
        <v>0.09045658765781926</v>
      </c>
      <c r="H133">
        <f>STDEV(C133:E133)</f>
        <v>0.00913754073303938</v>
      </c>
      <c r="I133">
        <f>(B133*B4+C133*C4+D133*D4+E133*E4+F133*F4)/SUM(B4:F4)</f>
        <v>0.08823101143344277</v>
      </c>
    </row>
    <row r="134" spans="1:9" ht="12.75">
      <c r="A134" t="s">
        <v>93</v>
      </c>
      <c r="B134">
        <f>B94*10000/B62</f>
        <v>-0.023625963738773098</v>
      </c>
      <c r="C134">
        <f>C94*10000/C62</f>
        <v>-0.010258809659019555</v>
      </c>
      <c r="D134">
        <f>D94*10000/D62</f>
        <v>-0.005199893288483772</v>
      </c>
      <c r="E134">
        <f>E94*10000/E62</f>
        <v>0.007919704460564456</v>
      </c>
      <c r="F134">
        <f>F94*10000/F62</f>
        <v>-0.014798492862829938</v>
      </c>
      <c r="G134">
        <f>AVERAGE(C134:E134)</f>
        <v>-0.00251299949564629</v>
      </c>
      <c r="H134">
        <f>STDEV(C134:E134)</f>
        <v>0.009382384696305639</v>
      </c>
      <c r="I134">
        <f>(B134*B4+C134*C4+D134*D4+E134*E4+F134*F4)/SUM(B4:F4)</f>
        <v>-0.0072091868353731095</v>
      </c>
    </row>
    <row r="135" spans="1:9" ht="12.75">
      <c r="A135" t="s">
        <v>94</v>
      </c>
      <c r="B135">
        <f>B95*10000/B62</f>
        <v>-0.005504922098788193</v>
      </c>
      <c r="C135">
        <f>C95*10000/C62</f>
        <v>-0.0012766209571227058</v>
      </c>
      <c r="D135">
        <f>D95*10000/D62</f>
        <v>-0.002007461711285572</v>
      </c>
      <c r="E135">
        <f>E95*10000/E62</f>
        <v>-0.004472692316205548</v>
      </c>
      <c r="F135">
        <f>F95*10000/F62</f>
        <v>0.0022255420457357373</v>
      </c>
      <c r="G135">
        <f>AVERAGE(C135:E135)</f>
        <v>-0.002585591661537942</v>
      </c>
      <c r="H135">
        <f>STDEV(C135:E135)</f>
        <v>0.0016746324111940266</v>
      </c>
      <c r="I135">
        <f>(B135*B4+C135*C4+D135*D4+E135*E4+F135*F4)/SUM(B4:F4)</f>
        <v>-0.0023652194866871775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2004-07-19T11:54:10Z</cp:lastPrinted>
  <dcterms:created xsi:type="dcterms:W3CDTF">2004-07-19T11:54:10Z</dcterms:created>
  <dcterms:modified xsi:type="dcterms:W3CDTF">2004-08-02T15:43:02Z</dcterms:modified>
  <cp:category/>
  <cp:version/>
  <cp:contentType/>
  <cp:contentStatus/>
</cp:coreProperties>
</file>