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<sst xmlns="http://schemas.openxmlformats.org/spreadsheetml/2006/main" count="204" uniqueCount="98">
  <si>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21/07/2004       11:05:11</t>
  </si>
  <si>
    <t>LISSNER</t>
  </si>
  <si>
    <t>HCMQAP287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</si>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</sst>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848046"/>
        <c:axId val="41088095"/>
      </c:lineChart>
      <c:catAx>
        <c:axId val="41848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8480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-0.003757</v>
      </c>
      <c r="D4" s="13">
        <v>-0.003757</v>
      </c>
      <c r="E4" s="13">
        <v>-0.003759</v>
      </c>
      <c r="F4" s="24">
        <v>-0.002082</v>
      </c>
      <c r="G4" s="34">
        <v>-0.011712</v>
      </c>
    </row>
    <row r="5" spans="1:7" ht="12.75" thickBot="1">
      <c r="A5" s="44" t="s">
        <v>13</v>
      </c>
      <c r="B5" s="45">
        <v>6.613036</v>
      </c>
      <c r="C5" s="46">
        <v>2.830456</v>
      </c>
      <c r="D5" s="46">
        <v>-0.258809</v>
      </c>
      <c r="E5" s="46">
        <v>-3.115728</v>
      </c>
      <c r="F5" s="47">
        <v>-6.225953</v>
      </c>
      <c r="G5" s="48">
        <v>7.599326</v>
      </c>
    </row>
    <row r="6" spans="1:7" ht="12.75" thickTop="1">
      <c r="A6" s="6" t="s">
        <v>14</v>
      </c>
      <c r="B6" s="39">
        <v>-52.90086</v>
      </c>
      <c r="C6" s="40">
        <v>-5.670918</v>
      </c>
      <c r="D6" s="40">
        <v>49.9767</v>
      </c>
      <c r="E6" s="40">
        <v>28.48595</v>
      </c>
      <c r="F6" s="41">
        <v>-73.84844</v>
      </c>
      <c r="G6" s="42">
        <v>0.003610445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1.493639</v>
      </c>
      <c r="C8" s="14">
        <v>2.207642</v>
      </c>
      <c r="D8" s="14">
        <v>0.9038945</v>
      </c>
      <c r="E8" s="14">
        <v>0.2478593</v>
      </c>
      <c r="F8" s="25">
        <v>-3.870614</v>
      </c>
      <c r="G8" s="35">
        <v>0.5086405</v>
      </c>
    </row>
    <row r="9" spans="1:7" ht="12">
      <c r="A9" s="20" t="s">
        <v>17</v>
      </c>
      <c r="B9" s="29">
        <v>-0.1642312</v>
      </c>
      <c r="C9" s="14">
        <v>0.2360985</v>
      </c>
      <c r="D9" s="14">
        <v>-0.740582</v>
      </c>
      <c r="E9" s="14">
        <v>-0.636338</v>
      </c>
      <c r="F9" s="25">
        <v>-1.246053</v>
      </c>
      <c r="G9" s="35">
        <v>-0.4643929</v>
      </c>
    </row>
    <row r="10" spans="1:7" ht="12">
      <c r="A10" s="20" t="s">
        <v>18</v>
      </c>
      <c r="B10" s="29">
        <v>-0.08539411</v>
      </c>
      <c r="C10" s="14">
        <v>-0.6100356</v>
      </c>
      <c r="D10" s="14">
        <v>-0.05555166</v>
      </c>
      <c r="E10" s="14">
        <v>-0.02691251</v>
      </c>
      <c r="F10" s="25">
        <v>-0.678241</v>
      </c>
      <c r="G10" s="35">
        <v>-0.2693812</v>
      </c>
    </row>
    <row r="11" spans="1:7" ht="12">
      <c r="A11" s="21" t="s">
        <v>19</v>
      </c>
      <c r="B11" s="31">
        <v>2.892895</v>
      </c>
      <c r="C11" s="16">
        <v>1.67338</v>
      </c>
      <c r="D11" s="16">
        <v>1.391804</v>
      </c>
      <c r="E11" s="16">
        <v>1.323062</v>
      </c>
      <c r="F11" s="27">
        <v>13.3714</v>
      </c>
      <c r="G11" s="37">
        <v>3.257474</v>
      </c>
    </row>
    <row r="12" spans="1:7" ht="12">
      <c r="A12" s="20" t="s">
        <v>20</v>
      </c>
      <c r="B12" s="29">
        <v>0.2443712</v>
      </c>
      <c r="C12" s="14">
        <v>0.3010638</v>
      </c>
      <c r="D12" s="14">
        <v>0.1764852</v>
      </c>
      <c r="E12" s="14">
        <v>0.252956</v>
      </c>
      <c r="F12" s="25">
        <v>0.05283265</v>
      </c>
      <c r="G12" s="35">
        <v>0.2182127</v>
      </c>
    </row>
    <row r="13" spans="1:7" ht="12">
      <c r="A13" s="20" t="s">
        <v>21</v>
      </c>
      <c r="B13" s="29">
        <v>-0.09373802</v>
      </c>
      <c r="C13" s="14">
        <v>0.04012708</v>
      </c>
      <c r="D13" s="14">
        <v>-0.2161032</v>
      </c>
      <c r="E13" s="14">
        <v>-0.09407083</v>
      </c>
      <c r="F13" s="25">
        <v>0.03959802</v>
      </c>
      <c r="G13" s="35">
        <v>-0.07327036</v>
      </c>
    </row>
    <row r="14" spans="1:7" ht="12">
      <c r="A14" s="20" t="s">
        <v>22</v>
      </c>
      <c r="B14" s="29">
        <v>0.0301452</v>
      </c>
      <c r="C14" s="14">
        <v>-0.05407717</v>
      </c>
      <c r="D14" s="14">
        <v>0.001449447</v>
      </c>
      <c r="E14" s="14">
        <v>0.0003788197</v>
      </c>
      <c r="F14" s="25">
        <v>0.2094707</v>
      </c>
      <c r="G14" s="35">
        <v>0.01972343</v>
      </c>
    </row>
    <row r="15" spans="1:7" ht="12">
      <c r="A15" s="21" t="s">
        <v>23</v>
      </c>
      <c r="B15" s="31">
        <v>-0.3870407</v>
      </c>
      <c r="C15" s="16">
        <v>-0.2307362</v>
      </c>
      <c r="D15" s="16">
        <v>-0.1672192</v>
      </c>
      <c r="E15" s="16">
        <v>-0.1184601</v>
      </c>
      <c r="F15" s="27">
        <v>-0.3400999</v>
      </c>
      <c r="G15" s="37">
        <v>-0.2256683</v>
      </c>
    </row>
    <row r="16" spans="1:7" ht="12">
      <c r="A16" s="20" t="s">
        <v>24</v>
      </c>
      <c r="B16" s="29">
        <v>0.02568962</v>
      </c>
      <c r="C16" s="14">
        <v>0.02007779</v>
      </c>
      <c r="D16" s="14">
        <v>-0.0004963206</v>
      </c>
      <c r="E16" s="14">
        <v>0.008042917</v>
      </c>
      <c r="F16" s="25">
        <v>-0.02722111</v>
      </c>
      <c r="G16" s="35">
        <v>0.006740496</v>
      </c>
    </row>
    <row r="17" spans="1:7" ht="12">
      <c r="A17" s="20" t="s">
        <v>25</v>
      </c>
      <c r="B17" s="29">
        <v>-0.04296977</v>
      </c>
      <c r="C17" s="14">
        <v>-0.03083474</v>
      </c>
      <c r="D17" s="14">
        <v>-0.02937718</v>
      </c>
      <c r="E17" s="14">
        <v>-0.0280038</v>
      </c>
      <c r="F17" s="25">
        <v>-0.03741207</v>
      </c>
      <c r="G17" s="35">
        <v>-0.03243721</v>
      </c>
    </row>
    <row r="18" spans="1:7" ht="12">
      <c r="A18" s="20" t="s">
        <v>26</v>
      </c>
      <c r="B18" s="29">
        <v>0.0123187</v>
      </c>
      <c r="C18" s="14">
        <v>0.01593106</v>
      </c>
      <c r="D18" s="14">
        <v>-0.0005613484</v>
      </c>
      <c r="E18" s="14">
        <v>0.01205067</v>
      </c>
      <c r="F18" s="25">
        <v>0.02060973</v>
      </c>
      <c r="G18" s="35">
        <v>0.01112685</v>
      </c>
    </row>
    <row r="19" spans="1:7" ht="12">
      <c r="A19" s="21" t="s">
        <v>27</v>
      </c>
      <c r="B19" s="31">
        <v>-0.2065248</v>
      </c>
      <c r="C19" s="16">
        <v>-0.1896446</v>
      </c>
      <c r="D19" s="16">
        <v>-0.1899617</v>
      </c>
      <c r="E19" s="16">
        <v>-0.1923585</v>
      </c>
      <c r="F19" s="27">
        <v>-0.1403311</v>
      </c>
      <c r="G19" s="37">
        <v>-0.1862459</v>
      </c>
    </row>
    <row r="20" spans="1:7" ht="12.75" thickBot="1">
      <c r="A20" s="44" t="s">
        <v>28</v>
      </c>
      <c r="B20" s="45">
        <v>0.00229372</v>
      </c>
      <c r="C20" s="46">
        <v>0.002818325</v>
      </c>
      <c r="D20" s="46">
        <v>-0.001101398</v>
      </c>
      <c r="E20" s="46">
        <v>-0.001012523</v>
      </c>
      <c r="F20" s="47">
        <v>-0.007432987</v>
      </c>
      <c r="G20" s="48">
        <v>-0.0004889961</v>
      </c>
    </row>
    <row r="21" spans="1:7" ht="12.75" thickTop="1">
      <c r="A21" s="6" t="s">
        <v>29</v>
      </c>
      <c r="B21" s="39">
        <v>-57.57085</v>
      </c>
      <c r="C21" s="40">
        <v>14.45715</v>
      </c>
      <c r="D21" s="40">
        <v>85.93849</v>
      </c>
      <c r="E21" s="40">
        <v>6.023381</v>
      </c>
      <c r="F21" s="41">
        <v>-129.399</v>
      </c>
      <c r="G21" s="43">
        <v>0.008997104</v>
      </c>
    </row>
    <row r="22" spans="1:7" ht="12">
      <c r="A22" s="20" t="s">
        <v>30</v>
      </c>
      <c r="B22" s="29">
        <v>132.2684</v>
      </c>
      <c r="C22" s="14">
        <v>56.60973</v>
      </c>
      <c r="D22" s="14">
        <v>-5.176172</v>
      </c>
      <c r="E22" s="14">
        <v>-62.31537</v>
      </c>
      <c r="F22" s="25">
        <v>-124.5255</v>
      </c>
      <c r="G22" s="36">
        <v>0</v>
      </c>
    </row>
    <row r="23" spans="1:7" ht="12">
      <c r="A23" s="20" t="s">
        <v>31</v>
      </c>
      <c r="B23" s="29">
        <v>-0.8341913</v>
      </c>
      <c r="C23" s="14">
        <v>-2.170809</v>
      </c>
      <c r="D23" s="14">
        <v>-0.504659</v>
      </c>
      <c r="E23" s="14">
        <v>-2.347384</v>
      </c>
      <c r="F23" s="25">
        <v>4.182206</v>
      </c>
      <c r="G23" s="35">
        <v>-0.7719092</v>
      </c>
    </row>
    <row r="24" spans="1:7" ht="12">
      <c r="A24" s="20" t="s">
        <v>32</v>
      </c>
      <c r="B24" s="29">
        <v>0.5760035</v>
      </c>
      <c r="C24" s="14">
        <v>0.4255621</v>
      </c>
      <c r="D24" s="14">
        <v>-1.101266</v>
      </c>
      <c r="E24" s="14">
        <v>-1.039317</v>
      </c>
      <c r="F24" s="25">
        <v>-2.370152</v>
      </c>
      <c r="G24" s="35">
        <v>-0.6451656</v>
      </c>
    </row>
    <row r="25" spans="1:7" ht="12">
      <c r="A25" s="20" t="s">
        <v>33</v>
      </c>
      <c r="B25" s="29">
        <v>0.08503267</v>
      </c>
      <c r="C25" s="14">
        <v>-0.4595573</v>
      </c>
      <c r="D25" s="14">
        <v>-0.01179143</v>
      </c>
      <c r="E25" s="14">
        <v>-0.2533659</v>
      </c>
      <c r="F25" s="25">
        <v>-2.85245</v>
      </c>
      <c r="G25" s="35">
        <v>-0.5423091</v>
      </c>
    </row>
    <row r="26" spans="1:7" ht="12">
      <c r="A26" s="21" t="s">
        <v>34</v>
      </c>
      <c r="B26" s="31">
        <v>0.7368534</v>
      </c>
      <c r="C26" s="16">
        <v>0.8324402</v>
      </c>
      <c r="D26" s="16">
        <v>0.6144151</v>
      </c>
      <c r="E26" s="16">
        <v>0.442343</v>
      </c>
      <c r="F26" s="27">
        <v>1.712512</v>
      </c>
      <c r="G26" s="37">
        <v>0.7896394</v>
      </c>
    </row>
    <row r="27" spans="1:7" ht="12">
      <c r="A27" s="20" t="s">
        <v>35</v>
      </c>
      <c r="B27" s="29">
        <v>0.02473692</v>
      </c>
      <c r="C27" s="14">
        <v>-0.1702623</v>
      </c>
      <c r="D27" s="14">
        <v>0.006084576</v>
      </c>
      <c r="E27" s="14">
        <v>-0.01175455</v>
      </c>
      <c r="F27" s="25">
        <v>-0.04293865</v>
      </c>
      <c r="G27" s="35">
        <v>-0.0444616</v>
      </c>
    </row>
    <row r="28" spans="1:7" ht="12">
      <c r="A28" s="20" t="s">
        <v>36</v>
      </c>
      <c r="B28" s="29">
        <v>0.136188</v>
      </c>
      <c r="C28" s="14">
        <v>-0.05244105</v>
      </c>
      <c r="D28" s="14">
        <v>-0.2300286</v>
      </c>
      <c r="E28" s="14">
        <v>-0.3366489</v>
      </c>
      <c r="F28" s="25">
        <v>-0.351281</v>
      </c>
      <c r="G28" s="35">
        <v>-0.1760663</v>
      </c>
    </row>
    <row r="29" spans="1:7" ht="12">
      <c r="A29" s="20" t="s">
        <v>37</v>
      </c>
      <c r="B29" s="29">
        <v>-0.07315384</v>
      </c>
      <c r="C29" s="14">
        <v>-0.06687602</v>
      </c>
      <c r="D29" s="14">
        <v>-0.05924034</v>
      </c>
      <c r="E29" s="14">
        <v>0.01403236</v>
      </c>
      <c r="F29" s="25">
        <v>-0.02894408</v>
      </c>
      <c r="G29" s="35">
        <v>-0.0414203</v>
      </c>
    </row>
    <row r="30" spans="1:7" ht="12">
      <c r="A30" s="21" t="s">
        <v>38</v>
      </c>
      <c r="B30" s="31">
        <v>0.0632094</v>
      </c>
      <c r="C30" s="16">
        <v>0.1629733</v>
      </c>
      <c r="D30" s="16">
        <v>0.09860273</v>
      </c>
      <c r="E30" s="16">
        <v>0.09667881</v>
      </c>
      <c r="F30" s="27">
        <v>0.5034373</v>
      </c>
      <c r="G30" s="37">
        <v>0.1624588</v>
      </c>
    </row>
    <row r="31" spans="1:7" ht="12">
      <c r="A31" s="20" t="s">
        <v>39</v>
      </c>
      <c r="B31" s="29">
        <v>-0.02225399</v>
      </c>
      <c r="C31" s="14">
        <v>-0.03371159</v>
      </c>
      <c r="D31" s="14">
        <v>-0.0151801</v>
      </c>
      <c r="E31" s="14">
        <v>-0.002212439</v>
      </c>
      <c r="F31" s="25">
        <v>-4.310122E-05</v>
      </c>
      <c r="G31" s="35">
        <v>-0.01552443</v>
      </c>
    </row>
    <row r="32" spans="1:7" ht="12">
      <c r="A32" s="20" t="s">
        <v>40</v>
      </c>
      <c r="B32" s="29">
        <v>0.0176552</v>
      </c>
      <c r="C32" s="14">
        <v>-0.01880248</v>
      </c>
      <c r="D32" s="14">
        <v>-0.02341019</v>
      </c>
      <c r="E32" s="14">
        <v>-0.04060958</v>
      </c>
      <c r="F32" s="25">
        <v>-0.0322734</v>
      </c>
      <c r="G32" s="35">
        <v>-0.02167329</v>
      </c>
    </row>
    <row r="33" spans="1:7" ht="12">
      <c r="A33" s="20" t="s">
        <v>41</v>
      </c>
      <c r="B33" s="29">
        <v>0.1128245</v>
      </c>
      <c r="C33" s="14">
        <v>0.08118044</v>
      </c>
      <c r="D33" s="14">
        <v>0.07386524</v>
      </c>
      <c r="E33" s="14">
        <v>0.09298018</v>
      </c>
      <c r="F33" s="25">
        <v>0.07800413</v>
      </c>
      <c r="G33" s="35">
        <v>0.08642256</v>
      </c>
    </row>
    <row r="34" spans="1:7" ht="12">
      <c r="A34" s="21" t="s">
        <v>42</v>
      </c>
      <c r="B34" s="31">
        <v>-0.02642406</v>
      </c>
      <c r="C34" s="16">
        <v>-0.004105638</v>
      </c>
      <c r="D34" s="16">
        <v>0.003952381</v>
      </c>
      <c r="E34" s="16">
        <v>0.009543723</v>
      </c>
      <c r="F34" s="27">
        <v>0.001407228</v>
      </c>
      <c r="G34" s="37">
        <v>-0.001388891</v>
      </c>
    </row>
    <row r="35" spans="1:7" ht="12.75" thickBot="1">
      <c r="A35" s="22" t="s">
        <v>43</v>
      </c>
      <c r="B35" s="32">
        <v>-0.006297345</v>
      </c>
      <c r="C35" s="17">
        <v>-0.004247843</v>
      </c>
      <c r="D35" s="17">
        <v>-0.004655312</v>
      </c>
      <c r="E35" s="17">
        <v>-0.003446962</v>
      </c>
      <c r="F35" s="28">
        <v>0.006370608</v>
      </c>
      <c r="G35" s="38">
        <v>-0.003034581</v>
      </c>
    </row>
    <row r="36" spans="1:7" ht="12">
      <c r="A36" s="4" t="s">
        <v>44</v>
      </c>
      <c r="B36" s="3">
        <v>24.85352</v>
      </c>
      <c r="C36" s="3">
        <v>24.85657</v>
      </c>
      <c r="D36" s="3">
        <v>24.87183</v>
      </c>
      <c r="E36" s="3">
        <v>24.88098</v>
      </c>
      <c r="F36" s="3">
        <v>24.89624</v>
      </c>
      <c r="G36" s="3"/>
    </row>
    <row r="37" spans="1:6" ht="12">
      <c r="A37" s="4" t="s">
        <v>45</v>
      </c>
      <c r="B37" s="2">
        <v>0.3341675</v>
      </c>
      <c r="C37" s="2">
        <v>0.3082275</v>
      </c>
      <c r="D37" s="2">
        <v>0.3000895</v>
      </c>
      <c r="E37" s="2">
        <v>0.2924601</v>
      </c>
      <c r="F37" s="2">
        <v>0.2914429</v>
      </c>
    </row>
    <row r="38" spans="1:7" ht="12">
      <c r="A38" s="4" t="s">
        <v>53</v>
      </c>
      <c r="B38" s="2">
        <v>9.121002E-05</v>
      </c>
      <c r="C38" s="2">
        <v>0</v>
      </c>
      <c r="D38" s="2">
        <v>-8.488475E-05</v>
      </c>
      <c r="E38" s="2">
        <v>-4.836042E-05</v>
      </c>
      <c r="F38" s="2">
        <v>0.000122784</v>
      </c>
      <c r="G38" s="2">
        <v>0.0001897375</v>
      </c>
    </row>
    <row r="39" spans="1:7" ht="12.75" thickBot="1">
      <c r="A39" s="4" t="s">
        <v>54</v>
      </c>
      <c r="B39" s="2">
        <v>9.666402E-05</v>
      </c>
      <c r="C39" s="2">
        <v>-2.463094E-05</v>
      </c>
      <c r="D39" s="2">
        <v>-0.0001461394</v>
      </c>
      <c r="E39" s="2">
        <v>-1.054111E-05</v>
      </c>
      <c r="F39" s="2">
        <v>0.0002215072</v>
      </c>
      <c r="G39" s="2">
        <v>0.0009501875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3.116913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0.003757</v>
      </c>
      <c r="E4">
        <v>0.003759</v>
      </c>
      <c r="F4">
        <v>0.002082</v>
      </c>
      <c r="G4">
        <v>0.011712</v>
      </c>
    </row>
    <row r="5" spans="1:7" ht="12.75">
      <c r="A5" t="s">
        <v>13</v>
      </c>
      <c r="B5">
        <v>6.613036</v>
      </c>
      <c r="C5">
        <v>2.830456</v>
      </c>
      <c r="D5">
        <v>-0.258809</v>
      </c>
      <c r="E5">
        <v>-3.115728</v>
      </c>
      <c r="F5">
        <v>-6.225953</v>
      </c>
      <c r="G5">
        <v>7.599326</v>
      </c>
    </row>
    <row r="6" spans="1:7" ht="12.75">
      <c r="A6" t="s">
        <v>14</v>
      </c>
      <c r="B6" s="49">
        <v>-52.90086</v>
      </c>
      <c r="C6" s="49">
        <v>-5.670918</v>
      </c>
      <c r="D6" s="49">
        <v>49.9767</v>
      </c>
      <c r="E6" s="49">
        <v>28.48595</v>
      </c>
      <c r="F6" s="49">
        <v>-73.84844</v>
      </c>
      <c r="G6" s="49">
        <v>0.003610445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1.493639</v>
      </c>
      <c r="C8" s="49">
        <v>2.207642</v>
      </c>
      <c r="D8" s="49">
        <v>0.9038945</v>
      </c>
      <c r="E8" s="49">
        <v>0.2478593</v>
      </c>
      <c r="F8" s="49">
        <v>-3.870614</v>
      </c>
      <c r="G8" s="49">
        <v>0.5086405</v>
      </c>
    </row>
    <row r="9" spans="1:7" ht="12.75">
      <c r="A9" t="s">
        <v>17</v>
      </c>
      <c r="B9" s="49">
        <v>-0.1642312</v>
      </c>
      <c r="C9" s="49">
        <v>0.2360985</v>
      </c>
      <c r="D9" s="49">
        <v>-0.740582</v>
      </c>
      <c r="E9" s="49">
        <v>-0.636338</v>
      </c>
      <c r="F9" s="49">
        <v>-1.246053</v>
      </c>
      <c r="G9" s="49">
        <v>-0.4643929</v>
      </c>
    </row>
    <row r="10" spans="1:7" ht="12.75">
      <c r="A10" t="s">
        <v>18</v>
      </c>
      <c r="B10" s="49">
        <v>-0.08539411</v>
      </c>
      <c r="C10" s="49">
        <v>-0.6100356</v>
      </c>
      <c r="D10" s="49">
        <v>-0.05555166</v>
      </c>
      <c r="E10" s="49">
        <v>-0.02691251</v>
      </c>
      <c r="F10" s="49">
        <v>-0.678241</v>
      </c>
      <c r="G10" s="49">
        <v>-0.2693812</v>
      </c>
    </row>
    <row r="11" spans="1:7" ht="12.75">
      <c r="A11" t="s">
        <v>19</v>
      </c>
      <c r="B11" s="49">
        <v>2.892895</v>
      </c>
      <c r="C11" s="49">
        <v>1.67338</v>
      </c>
      <c r="D11" s="49">
        <v>1.391804</v>
      </c>
      <c r="E11" s="49">
        <v>1.323062</v>
      </c>
      <c r="F11" s="49">
        <v>13.3714</v>
      </c>
      <c r="G11" s="49">
        <v>3.257474</v>
      </c>
    </row>
    <row r="12" spans="1:7" ht="12.75">
      <c r="A12" t="s">
        <v>20</v>
      </c>
      <c r="B12" s="49">
        <v>0.2443712</v>
      </c>
      <c r="C12" s="49">
        <v>0.3010638</v>
      </c>
      <c r="D12" s="49">
        <v>0.1764852</v>
      </c>
      <c r="E12" s="49">
        <v>0.252956</v>
      </c>
      <c r="F12" s="49">
        <v>0.05283265</v>
      </c>
      <c r="G12" s="49">
        <v>0.2182127</v>
      </c>
    </row>
    <row r="13" spans="1:7" ht="12.75">
      <c r="A13" t="s">
        <v>21</v>
      </c>
      <c r="B13" s="49">
        <v>-0.09373802</v>
      </c>
      <c r="C13" s="49">
        <v>0.04012708</v>
      </c>
      <c r="D13" s="49">
        <v>-0.2161032</v>
      </c>
      <c r="E13" s="49">
        <v>-0.09407083</v>
      </c>
      <c r="F13" s="49">
        <v>0.03959802</v>
      </c>
      <c r="G13" s="49">
        <v>-0.07327036</v>
      </c>
    </row>
    <row r="14" spans="1:7" ht="12.75">
      <c r="A14" t="s">
        <v>22</v>
      </c>
      <c r="B14" s="49">
        <v>0.0301452</v>
      </c>
      <c r="C14" s="49">
        <v>-0.05407717</v>
      </c>
      <c r="D14" s="49">
        <v>0.001449447</v>
      </c>
      <c r="E14" s="49">
        <v>0.0003788197</v>
      </c>
      <c r="F14" s="49">
        <v>0.2094707</v>
      </c>
      <c r="G14" s="49">
        <v>0.01972343</v>
      </c>
    </row>
    <row r="15" spans="1:7" ht="12.75">
      <c r="A15" t="s">
        <v>23</v>
      </c>
      <c r="B15" s="49">
        <v>-0.3870407</v>
      </c>
      <c r="C15" s="49">
        <v>-0.2307362</v>
      </c>
      <c r="D15" s="49">
        <v>-0.1672192</v>
      </c>
      <c r="E15" s="49">
        <v>-0.1184601</v>
      </c>
      <c r="F15" s="49">
        <v>-0.3400999</v>
      </c>
      <c r="G15" s="49">
        <v>-0.2256683</v>
      </c>
    </row>
    <row r="16" spans="1:7" ht="12.75">
      <c r="A16" t="s">
        <v>24</v>
      </c>
      <c r="B16" s="49">
        <v>0.02568962</v>
      </c>
      <c r="C16" s="49">
        <v>0.02007779</v>
      </c>
      <c r="D16" s="49">
        <v>-0.0004963206</v>
      </c>
      <c r="E16" s="49">
        <v>0.008042917</v>
      </c>
      <c r="F16" s="49">
        <v>-0.02722111</v>
      </c>
      <c r="G16" s="49">
        <v>0.006740496</v>
      </c>
    </row>
    <row r="17" spans="1:7" ht="12.75">
      <c r="A17" t="s">
        <v>25</v>
      </c>
      <c r="B17" s="49">
        <v>-0.04296977</v>
      </c>
      <c r="C17" s="49">
        <v>-0.03083474</v>
      </c>
      <c r="D17" s="49">
        <v>-0.02937718</v>
      </c>
      <c r="E17" s="49">
        <v>-0.0280038</v>
      </c>
      <c r="F17" s="49">
        <v>-0.03741207</v>
      </c>
      <c r="G17" s="49">
        <v>-0.03243721</v>
      </c>
    </row>
    <row r="18" spans="1:7" ht="12.75">
      <c r="A18" t="s">
        <v>26</v>
      </c>
      <c r="B18" s="49">
        <v>0.0123187</v>
      </c>
      <c r="C18" s="49">
        <v>0.01593106</v>
      </c>
      <c r="D18" s="49">
        <v>-0.0005613484</v>
      </c>
      <c r="E18" s="49">
        <v>0.01205067</v>
      </c>
      <c r="F18" s="49">
        <v>0.02060973</v>
      </c>
      <c r="G18" s="49">
        <v>0.01112685</v>
      </c>
    </row>
    <row r="19" spans="1:7" ht="12.75">
      <c r="A19" t="s">
        <v>27</v>
      </c>
      <c r="B19" s="49">
        <v>-0.2065248</v>
      </c>
      <c r="C19" s="49">
        <v>-0.1896446</v>
      </c>
      <c r="D19" s="49">
        <v>-0.1899617</v>
      </c>
      <c r="E19" s="49">
        <v>-0.1923585</v>
      </c>
      <c r="F19" s="49">
        <v>-0.1403311</v>
      </c>
      <c r="G19" s="49">
        <v>-0.1862459</v>
      </c>
    </row>
    <row r="20" spans="1:7" ht="12.75">
      <c r="A20" t="s">
        <v>28</v>
      </c>
      <c r="B20" s="49">
        <v>0.00229372</v>
      </c>
      <c r="C20" s="49">
        <v>0.002818325</v>
      </c>
      <c r="D20" s="49">
        <v>-0.001101398</v>
      </c>
      <c r="E20" s="49">
        <v>-0.001012523</v>
      </c>
      <c r="F20" s="49">
        <v>-0.007432987</v>
      </c>
      <c r="G20" s="49">
        <v>-0.0004889961</v>
      </c>
    </row>
    <row r="21" spans="1:7" ht="12.75">
      <c r="A21" t="s">
        <v>29</v>
      </c>
      <c r="B21" s="49">
        <v>-57.57085</v>
      </c>
      <c r="C21" s="49">
        <v>14.45715</v>
      </c>
      <c r="D21" s="49">
        <v>85.93849</v>
      </c>
      <c r="E21" s="49">
        <v>6.023381</v>
      </c>
      <c r="F21" s="49">
        <v>-129.399</v>
      </c>
      <c r="G21" s="49">
        <v>0.008997104</v>
      </c>
    </row>
    <row r="22" spans="1:7" ht="12.75">
      <c r="A22" t="s">
        <v>30</v>
      </c>
      <c r="B22" s="49">
        <v>132.2684</v>
      </c>
      <c r="C22" s="49">
        <v>56.60973</v>
      </c>
      <c r="D22" s="49">
        <v>-5.176172</v>
      </c>
      <c r="E22" s="49">
        <v>-62.31537</v>
      </c>
      <c r="F22" s="49">
        <v>-124.5255</v>
      </c>
      <c r="G22" s="49">
        <v>0</v>
      </c>
    </row>
    <row r="23" spans="1:7" ht="12.75">
      <c r="A23" t="s">
        <v>31</v>
      </c>
      <c r="B23" s="49">
        <v>-0.8341913</v>
      </c>
      <c r="C23" s="49">
        <v>-2.170809</v>
      </c>
      <c r="D23" s="49">
        <v>-0.504659</v>
      </c>
      <c r="E23" s="49">
        <v>-2.347384</v>
      </c>
      <c r="F23" s="49">
        <v>4.182206</v>
      </c>
      <c r="G23" s="49">
        <v>-0.7719092</v>
      </c>
    </row>
    <row r="24" spans="1:7" ht="12.75">
      <c r="A24" t="s">
        <v>32</v>
      </c>
      <c r="B24" s="49">
        <v>0.5760035</v>
      </c>
      <c r="C24" s="49">
        <v>0.4255621</v>
      </c>
      <c r="D24" s="49">
        <v>-1.101266</v>
      </c>
      <c r="E24" s="49">
        <v>-1.039317</v>
      </c>
      <c r="F24" s="49">
        <v>-2.370152</v>
      </c>
      <c r="G24" s="49">
        <v>-0.6451656</v>
      </c>
    </row>
    <row r="25" spans="1:7" ht="12.75">
      <c r="A25" t="s">
        <v>33</v>
      </c>
      <c r="B25" s="49">
        <v>0.08503267</v>
      </c>
      <c r="C25" s="49">
        <v>-0.4595573</v>
      </c>
      <c r="D25" s="49">
        <v>-0.01179143</v>
      </c>
      <c r="E25" s="49">
        <v>-0.2533659</v>
      </c>
      <c r="F25" s="49">
        <v>-2.85245</v>
      </c>
      <c r="G25" s="49">
        <v>-0.5423091</v>
      </c>
    </row>
    <row r="26" spans="1:7" ht="12.75">
      <c r="A26" t="s">
        <v>34</v>
      </c>
      <c r="B26" s="49">
        <v>0.7368534</v>
      </c>
      <c r="C26" s="49">
        <v>0.8324402</v>
      </c>
      <c r="D26" s="49">
        <v>0.6144151</v>
      </c>
      <c r="E26" s="49">
        <v>0.442343</v>
      </c>
      <c r="F26" s="49">
        <v>1.712512</v>
      </c>
      <c r="G26" s="49">
        <v>0.7896394</v>
      </c>
    </row>
    <row r="27" spans="1:7" ht="12.75">
      <c r="A27" t="s">
        <v>35</v>
      </c>
      <c r="B27" s="49">
        <v>0.02473692</v>
      </c>
      <c r="C27" s="49">
        <v>-0.1702623</v>
      </c>
      <c r="D27" s="49">
        <v>0.006084576</v>
      </c>
      <c r="E27" s="49">
        <v>-0.01175455</v>
      </c>
      <c r="F27" s="49">
        <v>-0.04293865</v>
      </c>
      <c r="G27" s="49">
        <v>-0.0444616</v>
      </c>
    </row>
    <row r="28" spans="1:7" ht="12.75">
      <c r="A28" t="s">
        <v>36</v>
      </c>
      <c r="B28" s="49">
        <v>0.136188</v>
      </c>
      <c r="C28" s="49">
        <v>-0.05244105</v>
      </c>
      <c r="D28" s="49">
        <v>-0.2300286</v>
      </c>
      <c r="E28" s="49">
        <v>-0.3366489</v>
      </c>
      <c r="F28" s="49">
        <v>-0.351281</v>
      </c>
      <c r="G28" s="49">
        <v>-0.1760663</v>
      </c>
    </row>
    <row r="29" spans="1:7" ht="12.75">
      <c r="A29" t="s">
        <v>37</v>
      </c>
      <c r="B29" s="49">
        <v>-0.07315384</v>
      </c>
      <c r="C29" s="49">
        <v>-0.06687602</v>
      </c>
      <c r="D29" s="49">
        <v>-0.05924034</v>
      </c>
      <c r="E29" s="49">
        <v>0.01403236</v>
      </c>
      <c r="F29" s="49">
        <v>-0.02894408</v>
      </c>
      <c r="G29" s="49">
        <v>-0.0414203</v>
      </c>
    </row>
    <row r="30" spans="1:7" ht="12.75">
      <c r="A30" t="s">
        <v>38</v>
      </c>
      <c r="B30" s="49">
        <v>0.0632094</v>
      </c>
      <c r="C30" s="49">
        <v>0.1629733</v>
      </c>
      <c r="D30" s="49">
        <v>0.09860273</v>
      </c>
      <c r="E30" s="49">
        <v>0.09667881</v>
      </c>
      <c r="F30" s="49">
        <v>0.5034373</v>
      </c>
      <c r="G30" s="49">
        <v>0.1624588</v>
      </c>
    </row>
    <row r="31" spans="1:7" ht="12.75">
      <c r="A31" t="s">
        <v>39</v>
      </c>
      <c r="B31" s="49">
        <v>-0.02225399</v>
      </c>
      <c r="C31" s="49">
        <v>-0.03371159</v>
      </c>
      <c r="D31" s="49">
        <v>-0.0151801</v>
      </c>
      <c r="E31" s="49">
        <v>-0.002212439</v>
      </c>
      <c r="F31" s="49">
        <v>-4.310122E-05</v>
      </c>
      <c r="G31" s="49">
        <v>-0.01552443</v>
      </c>
    </row>
    <row r="32" spans="1:7" ht="12.75">
      <c r="A32" t="s">
        <v>40</v>
      </c>
      <c r="B32" s="49">
        <v>0.0176552</v>
      </c>
      <c r="C32" s="49">
        <v>-0.01880248</v>
      </c>
      <c r="D32" s="49">
        <v>-0.02341019</v>
      </c>
      <c r="E32" s="49">
        <v>-0.04060958</v>
      </c>
      <c r="F32" s="49">
        <v>-0.0322734</v>
      </c>
      <c r="G32" s="49">
        <v>-0.02167329</v>
      </c>
    </row>
    <row r="33" spans="1:7" ht="12.75">
      <c r="A33" t="s">
        <v>41</v>
      </c>
      <c r="B33" s="49">
        <v>0.1128245</v>
      </c>
      <c r="C33" s="49">
        <v>0.08118044</v>
      </c>
      <c r="D33" s="49">
        <v>0.07386524</v>
      </c>
      <c r="E33" s="49">
        <v>0.09298018</v>
      </c>
      <c r="F33" s="49">
        <v>0.07800413</v>
      </c>
      <c r="G33" s="49">
        <v>0.08642256</v>
      </c>
    </row>
    <row r="34" spans="1:7" ht="12.75">
      <c r="A34" t="s">
        <v>42</v>
      </c>
      <c r="B34" s="49">
        <v>-0.02642406</v>
      </c>
      <c r="C34" s="49">
        <v>-0.004105638</v>
      </c>
      <c r="D34" s="49">
        <v>0.003952381</v>
      </c>
      <c r="E34" s="49">
        <v>0.009543723</v>
      </c>
      <c r="F34" s="49">
        <v>0.001407228</v>
      </c>
      <c r="G34" s="49">
        <v>-0.001388891</v>
      </c>
    </row>
    <row r="35" spans="1:7" ht="12.75">
      <c r="A35" t="s">
        <v>43</v>
      </c>
      <c r="B35" s="49">
        <v>-0.006297345</v>
      </c>
      <c r="C35" s="49">
        <v>-0.004247843</v>
      </c>
      <c r="D35" s="49">
        <v>-0.004655312</v>
      </c>
      <c r="E35" s="49">
        <v>-0.003446962</v>
      </c>
      <c r="F35" s="49">
        <v>0.006370608</v>
      </c>
      <c r="G35" s="49">
        <v>-0.003034581</v>
      </c>
    </row>
    <row r="36" spans="1:6" ht="12.75">
      <c r="A36" t="s">
        <v>44</v>
      </c>
      <c r="B36" s="49">
        <v>24.85352</v>
      </c>
      <c r="C36" s="49">
        <v>24.85657</v>
      </c>
      <c r="D36" s="49">
        <v>24.87183</v>
      </c>
      <c r="E36" s="49">
        <v>24.88098</v>
      </c>
      <c r="F36" s="49">
        <v>24.89624</v>
      </c>
    </row>
    <row r="37" spans="1:6" ht="12.75">
      <c r="A37" t="s">
        <v>45</v>
      </c>
      <c r="B37" s="49">
        <v>0.3341675</v>
      </c>
      <c r="C37" s="49">
        <v>0.3082275</v>
      </c>
      <c r="D37" s="49">
        <v>0.3000895</v>
      </c>
      <c r="E37" s="49">
        <v>0.2924601</v>
      </c>
      <c r="F37" s="49">
        <v>0.2914429</v>
      </c>
    </row>
    <row r="38" spans="1:7" ht="12.75">
      <c r="A38" t="s">
        <v>55</v>
      </c>
      <c r="B38" s="49">
        <v>9.121002E-05</v>
      </c>
      <c r="C38" s="49">
        <v>0</v>
      </c>
      <c r="D38" s="49">
        <v>-8.488475E-05</v>
      </c>
      <c r="E38" s="49">
        <v>-4.836042E-05</v>
      </c>
      <c r="F38" s="49">
        <v>0.000122784</v>
      </c>
      <c r="G38" s="49">
        <v>0.0001897375</v>
      </c>
    </row>
    <row r="39" spans="1:7" ht="12.75">
      <c r="A39" t="s">
        <v>56</v>
      </c>
      <c r="B39" s="49">
        <v>9.666402E-05</v>
      </c>
      <c r="C39" s="49">
        <v>-2.463094E-05</v>
      </c>
      <c r="D39" s="49">
        <v>-0.0001461394</v>
      </c>
      <c r="E39" s="49">
        <v>-1.054111E-05</v>
      </c>
      <c r="F39" s="49">
        <v>0.0002215072</v>
      </c>
      <c r="G39" s="49">
        <v>0.0009501875</v>
      </c>
    </row>
    <row r="40" spans="2:5" ht="12.75">
      <c r="B40" t="s">
        <v>46</v>
      </c>
      <c r="C40" t="s">
        <v>47</v>
      </c>
      <c r="D40" t="s">
        <v>48</v>
      </c>
      <c r="E40">
        <v>3.116913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9.121002158764372E-05</v>
      </c>
      <c r="C50">
        <f>-0.017/(C7*C7+C22*C22)*(C21*C22+C6*C7)</f>
        <v>9.501125510213978E-06</v>
      </c>
      <c r="D50">
        <f>-0.017/(D7*D7+D22*D22)*(D21*D22+D6*D7)</f>
        <v>-8.488474574807445E-05</v>
      </c>
      <c r="E50">
        <f>-0.017/(E7*E7+E22*E22)*(E21*E22+E6*E7)</f>
        <v>-4.83604276986268E-05</v>
      </c>
      <c r="F50">
        <f>-0.017/(F7*F7+F22*F22)*(F21*F22+F6*F7)</f>
        <v>0.00012278401759367833</v>
      </c>
      <c r="G50">
        <f>(B50*B$4+C50*C$4+D50*D$4+E50*E$4+F50*F$4)/SUM(B$4:F$4)</f>
        <v>-1.8942921436188459E-07</v>
      </c>
    </row>
    <row r="51" spans="1:7" ht="12.75">
      <c r="A51" t="s">
        <v>59</v>
      </c>
      <c r="B51">
        <f>-0.017/(B7*B7+B22*B22)*(B21*B7-B6*B22)</f>
        <v>9.666402463806369E-05</v>
      </c>
      <c r="C51">
        <f>-0.017/(C7*C7+C22*C22)*(C21*C7-C6*C22)</f>
        <v>-2.4630940614982933E-05</v>
      </c>
      <c r="D51">
        <f>-0.017/(D7*D7+D22*D22)*(D21*D7-D6*D22)</f>
        <v>-0.00014613937080441684</v>
      </c>
      <c r="E51">
        <f>-0.017/(E7*E7+E22*E22)*(E21*E7-E6*E22)</f>
        <v>-1.0541107494539818E-05</v>
      </c>
      <c r="F51">
        <f>-0.017/(F7*F7+F22*F22)*(F21*F7-F6*F22)</f>
        <v>0.00022150727411828617</v>
      </c>
      <c r="G51">
        <f>(B51*B$4+C51*C$4+D51*D$4+E51*E$4+F51*F$4)/SUM(B$4:F$4)</f>
        <v>-8.190873379754924E-08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10000.025514251036</v>
      </c>
      <c r="C62">
        <f>C7+(2/0.017)*(C8*C50-C23*C51)</f>
        <v>9999.996177178371</v>
      </c>
      <c r="D62">
        <f>D7+(2/0.017)*(D8*D50-D23*D51)</f>
        <v>9999.982296776054</v>
      </c>
      <c r="E62">
        <f>E7+(2/0.017)*(E8*E50-E23*E51)</f>
        <v>9999.995678751902</v>
      </c>
      <c r="F62">
        <f>F7+(2/0.017)*(F8*F50-F23*F51)</f>
        <v>9999.835101342549</v>
      </c>
    </row>
    <row r="63" spans="1:6" ht="12.75">
      <c r="A63" t="s">
        <v>67</v>
      </c>
      <c r="B63">
        <f>B8+(3/0.017)*(B9*B50-B24*B51)</f>
        <v>1.4811698797977102</v>
      </c>
      <c r="C63">
        <f>C8+(3/0.017)*(C9*C50-C24*C51)</f>
        <v>2.2098876228754754</v>
      </c>
      <c r="D63">
        <f>D8+(3/0.017)*(D9*D50-D24*D51)</f>
        <v>0.8865872872554066</v>
      </c>
      <c r="E63">
        <f>E8+(3/0.017)*(E9*E50-E24*E51)</f>
        <v>0.2513565986393505</v>
      </c>
      <c r="F63">
        <f>F8+(3/0.017)*(F9*F50-F24*F51)</f>
        <v>-3.804965085536821</v>
      </c>
    </row>
    <row r="64" spans="1:6" ht="12.75">
      <c r="A64" t="s">
        <v>68</v>
      </c>
      <c r="B64">
        <f>B9+(4/0.017)*(B10*B50-B25*B51)</f>
        <v>-0.16799788205281835</v>
      </c>
      <c r="C64">
        <f>C9+(4/0.017)*(C10*C50-C25*C51)</f>
        <v>0.23207135803134574</v>
      </c>
      <c r="D64">
        <f>D9+(4/0.017)*(D10*D50-D25*D51)</f>
        <v>-0.7398779302649648</v>
      </c>
      <c r="E64">
        <f>E9+(4/0.017)*(E10*E50-E25*E51)</f>
        <v>-0.636660178045484</v>
      </c>
      <c r="F64">
        <f>F9+(4/0.017)*(F10*F50-F25*F51)</f>
        <v>-1.116979760192482</v>
      </c>
    </row>
    <row r="65" spans="1:6" ht="12.75">
      <c r="A65" t="s">
        <v>69</v>
      </c>
      <c r="B65">
        <f>B10+(5/0.017)*(B11*B50-B26*B51)</f>
        <v>-0.028737109944545404</v>
      </c>
      <c r="C65">
        <f>C10+(5/0.017)*(C11*C50-C26*C51)</f>
        <v>-0.5993289004299981</v>
      </c>
      <c r="D65">
        <f>D10+(5/0.017)*(D11*D50-D26*D51)</f>
        <v>-0.06389068721894711</v>
      </c>
      <c r="E65">
        <f>E10+(5/0.017)*(E11*E50-E26*E51)</f>
        <v>-0.04435988031745393</v>
      </c>
      <c r="F65">
        <f>F10+(5/0.017)*(F11*F50-F26*F51)</f>
        <v>-0.30692913298904234</v>
      </c>
    </row>
    <row r="66" spans="1:6" ht="12.75">
      <c r="A66" t="s">
        <v>70</v>
      </c>
      <c r="B66">
        <f>B11+(6/0.017)*(B12*B50-B27*B51)</f>
        <v>2.8999177995940175</v>
      </c>
      <c r="C66">
        <f>C11+(6/0.017)*(C12*C50-C27*C51)</f>
        <v>1.672909432123569</v>
      </c>
      <c r="D66">
        <f>D11+(6/0.017)*(D12*D50-D27*D51)</f>
        <v>1.3868304569804542</v>
      </c>
      <c r="E66">
        <f>E11+(6/0.017)*(E12*E50-E27*E51)</f>
        <v>1.3187007177679881</v>
      </c>
      <c r="F66">
        <f>F11+(6/0.017)*(F12*F50-F27*F51)</f>
        <v>13.377046433532803</v>
      </c>
    </row>
    <row r="67" spans="1:6" ht="12.75">
      <c r="A67" t="s">
        <v>71</v>
      </c>
      <c r="B67">
        <f>B12+(7/0.017)*(B13*B50-B28*B51)</f>
        <v>0.2354300065231564</v>
      </c>
      <c r="C67">
        <f>C12+(7/0.017)*(C13*C50-C28*C51)</f>
        <v>0.30068892119092394</v>
      </c>
      <c r="D67">
        <f>D12+(7/0.017)*(D13*D50-D28*D51)</f>
        <v>0.17019657718907477</v>
      </c>
      <c r="E67">
        <f>E12+(7/0.017)*(E13*E50-E28*E51)</f>
        <v>0.2533680337240955</v>
      </c>
      <c r="F67">
        <f>F12+(7/0.017)*(F13*F50-F28*F51)</f>
        <v>0.0868745973651355</v>
      </c>
    </row>
    <row r="68" spans="1:6" ht="12.75">
      <c r="A68" t="s">
        <v>72</v>
      </c>
      <c r="B68">
        <f>B13+(8/0.017)*(B14*B50-B29*B51)</f>
        <v>-0.08911642520710927</v>
      </c>
      <c r="C68">
        <f>C13+(8/0.017)*(C14*C50-C29*C51)</f>
        <v>0.039110132585132434</v>
      </c>
      <c r="D68">
        <f>D13+(8/0.017)*(D14*D50-D29*D51)</f>
        <v>-0.22023514444889883</v>
      </c>
      <c r="E68">
        <f>E13+(8/0.017)*(E14*E50-E29*E51)</f>
        <v>-0.09400984330237674</v>
      </c>
      <c r="F68">
        <f>F13+(8/0.017)*(F14*F50-F29*F51)</f>
        <v>0.054718480412621985</v>
      </c>
    </row>
    <row r="69" spans="1:6" ht="12.75">
      <c r="A69" t="s">
        <v>73</v>
      </c>
      <c r="B69">
        <f>B14+(9/0.017)*(B15*B50-B30*B51)</f>
        <v>0.008221165269924377</v>
      </c>
      <c r="C69">
        <f>C14+(9/0.017)*(C15*C50-C30*C51)</f>
        <v>-0.05311261772331755</v>
      </c>
      <c r="D69">
        <f>D14+(9/0.017)*(D15*D50-D30*D51)</f>
        <v>0.01659279416364399</v>
      </c>
      <c r="E69">
        <f>E14+(9/0.017)*(E15*E50-E30*E51)</f>
        <v>0.0039512282569933305</v>
      </c>
      <c r="F69">
        <f>F14+(9/0.017)*(F15*F50-F30*F51)</f>
        <v>0.12832571734946455</v>
      </c>
    </row>
    <row r="70" spans="1:6" ht="12.75">
      <c r="A70" t="s">
        <v>74</v>
      </c>
      <c r="B70">
        <f>B15+(10/0.017)*(B16*B50-B31*B51)</f>
        <v>-0.38439698762798025</v>
      </c>
      <c r="C70">
        <f>C15+(10/0.017)*(C16*C50-C31*C51)</f>
        <v>-0.23111242739327584</v>
      </c>
      <c r="D70">
        <f>D15+(10/0.017)*(D16*D50-D31*D51)</f>
        <v>-0.16849936483223976</v>
      </c>
      <c r="E70">
        <f>E15+(10/0.017)*(E16*E50-E31*E51)</f>
        <v>-0.11870261791964039</v>
      </c>
      <c r="F70">
        <f>F15+(10/0.017)*(F16*F50-F31*F51)</f>
        <v>-0.3420603529502389</v>
      </c>
    </row>
    <row r="71" spans="1:6" ht="12.75">
      <c r="A71" t="s">
        <v>75</v>
      </c>
      <c r="B71">
        <f>B16+(11/0.017)*(B17*B50-B32*B51)</f>
        <v>0.022049334134813747</v>
      </c>
      <c r="C71">
        <f>C16+(11/0.017)*(C17*C50-C32*C51)</f>
        <v>0.01958855690975286</v>
      </c>
      <c r="D71">
        <f>D16+(11/0.017)*(D17*D50-D32*D51)</f>
        <v>-0.0010964521177106333</v>
      </c>
      <c r="E71">
        <f>E16+(11/0.017)*(E17*E50-E32*E51)</f>
        <v>0.0086422266334168</v>
      </c>
      <c r="F71">
        <f>F16+(11/0.017)*(F17*F50-F32*F51)</f>
        <v>-0.025567752670955006</v>
      </c>
    </row>
    <row r="72" spans="1:6" ht="12.75">
      <c r="A72" t="s">
        <v>76</v>
      </c>
      <c r="B72">
        <f>B17+(12/0.017)*(B18*B50-B33*B51)</f>
        <v>-0.049875050956361536</v>
      </c>
      <c r="C72">
        <f>C17+(12/0.017)*(C18*C50-C33*C51)</f>
        <v>-0.029316448048958398</v>
      </c>
      <c r="D72">
        <f>D17+(12/0.017)*(D18*D50-D33*D51)</f>
        <v>-0.021723813213557177</v>
      </c>
      <c r="E72">
        <f>E17+(12/0.017)*(E18*E50-E33*E51)</f>
        <v>-0.027723325752715303</v>
      </c>
      <c r="F72">
        <f>F17+(12/0.017)*(F18*F50-F33*F51)</f>
        <v>-0.047822378297892335</v>
      </c>
    </row>
    <row r="73" spans="1:6" ht="12.75">
      <c r="A73" t="s">
        <v>77</v>
      </c>
      <c r="B73">
        <f>B18+(13/0.017)*(B19*B50-B34*B51)</f>
        <v>-0.0001329106607988028</v>
      </c>
      <c r="C73">
        <f>C18+(13/0.017)*(C19*C50-C34*C51)</f>
        <v>0.014475853097347868</v>
      </c>
      <c r="D73">
        <f>D18+(13/0.017)*(D19*D50-D34*D51)</f>
        <v>0.012211112660328663</v>
      </c>
      <c r="E73">
        <f>E18+(13/0.017)*(E19*E50-E34*E51)</f>
        <v>0.019241307037623317</v>
      </c>
      <c r="F73">
        <f>F18+(13/0.017)*(F19*F50-F34*F51)</f>
        <v>0.007195161919654058</v>
      </c>
    </row>
    <row r="74" spans="1:6" ht="12.75">
      <c r="A74" t="s">
        <v>78</v>
      </c>
      <c r="B74">
        <f>B19+(14/0.017)*(B20*B50-B35*B51)</f>
        <v>-0.20585120485404085</v>
      </c>
      <c r="C74">
        <f>C19+(14/0.017)*(C20*C50-C35*C51)</f>
        <v>-0.1897087126780998</v>
      </c>
      <c r="D74">
        <f>D19+(14/0.017)*(D20*D50-D35*D51)</f>
        <v>-0.19044497380490186</v>
      </c>
      <c r="E74">
        <f>E19+(14/0.017)*(E20*E50-E35*E51)</f>
        <v>-0.19234809779546566</v>
      </c>
      <c r="F74">
        <f>F19+(14/0.017)*(F20*F50-F35*F51)</f>
        <v>-0.14224480778046636</v>
      </c>
    </row>
    <row r="75" spans="1:6" ht="12.75">
      <c r="A75" t="s">
        <v>79</v>
      </c>
      <c r="B75" s="49">
        <f>B20</f>
        <v>0.00229372</v>
      </c>
      <c r="C75" s="49">
        <f>C20</f>
        <v>0.002818325</v>
      </c>
      <c r="D75" s="49">
        <f>D20</f>
        <v>-0.001101398</v>
      </c>
      <c r="E75" s="49">
        <f>E20</f>
        <v>-0.001012523</v>
      </c>
      <c r="F75" s="49">
        <f>F20</f>
        <v>-0.007432987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132.27643465301355</v>
      </c>
      <c r="C82">
        <f>C22+(2/0.017)*(C8*C51+C23*C50)</f>
        <v>56.60090630261543</v>
      </c>
      <c r="D82">
        <f>D22+(2/0.017)*(D8*D51+D23*D50)</f>
        <v>-5.186672790894011</v>
      </c>
      <c r="E82">
        <f>E22+(2/0.017)*(E8*E51+E23*E50)</f>
        <v>-62.302322025566106</v>
      </c>
      <c r="F82">
        <f>F22+(2/0.017)*(F8*F51+F23*F50)</f>
        <v>-124.56595424720231</v>
      </c>
    </row>
    <row r="83" spans="1:6" ht="12.75">
      <c r="A83" t="s">
        <v>82</v>
      </c>
      <c r="B83">
        <f>B23+(3/0.017)*(B9*B51+B24*B50)</f>
        <v>-0.8277215277223965</v>
      </c>
      <c r="C83">
        <f>C23+(3/0.017)*(C9*C51+C24*C50)</f>
        <v>-2.171121707507347</v>
      </c>
      <c r="D83">
        <f>D23+(3/0.017)*(D9*D51+D24*D50)</f>
        <v>-0.46906331671998663</v>
      </c>
      <c r="E83">
        <f>E23+(3/0.017)*(E9*E51+E24*E50)</f>
        <v>-2.3373305549596504</v>
      </c>
      <c r="F83">
        <f>F23+(3/0.017)*(F9*F51+F24*F50)</f>
        <v>4.082142484416834</v>
      </c>
    </row>
    <row r="84" spans="1:6" ht="12.75">
      <c r="A84" t="s">
        <v>83</v>
      </c>
      <c r="B84">
        <f>B24+(4/0.017)*(B10*B51+B25*B50)</f>
        <v>0.5758861572502045</v>
      </c>
      <c r="C84">
        <f>C24+(4/0.017)*(C10*C51+C25*C50)</f>
        <v>0.42807020330592715</v>
      </c>
      <c r="D84">
        <f>D24+(4/0.017)*(D10*D51+D25*D50)</f>
        <v>-1.0991203065465656</v>
      </c>
      <c r="E84">
        <f>E24+(4/0.017)*(E10*E51+E25*E50)</f>
        <v>-1.0363672186002106</v>
      </c>
      <c r="F84">
        <f>F24+(4/0.017)*(F10*F51+F25*F50)</f>
        <v>-2.4879097849624348</v>
      </c>
    </row>
    <row r="85" spans="1:6" ht="12.75">
      <c r="A85" t="s">
        <v>84</v>
      </c>
      <c r="B85">
        <f>B25+(5/0.017)*(B11*B51+B26*B50)</f>
        <v>0.18704657825772353</v>
      </c>
      <c r="C85">
        <f>C25+(5/0.017)*(C11*C51+C26*C50)</f>
        <v>-0.4693537131136331</v>
      </c>
      <c r="D85">
        <f>D25+(5/0.017)*(D11*D51+D26*D50)</f>
        <v>-0.0869537330559848</v>
      </c>
      <c r="E85">
        <f>E25+(5/0.017)*(E11*E51+E26*E50)</f>
        <v>-0.2637595574804219</v>
      </c>
      <c r="F85">
        <f>F25+(5/0.017)*(F11*F51+F26*F50)</f>
        <v>-1.9194701562698127</v>
      </c>
    </row>
    <row r="86" spans="1:6" ht="12.75">
      <c r="A86" t="s">
        <v>85</v>
      </c>
      <c r="B86">
        <f>B26+(6/0.017)*(B12*B51+B27*B50)</f>
        <v>0.7459868677781806</v>
      </c>
      <c r="C86">
        <f>C26+(6/0.017)*(C12*C51+C27*C50)</f>
        <v>0.8292520230372663</v>
      </c>
      <c r="D86">
        <f>D26+(6/0.017)*(D12*D51+D27*D50)</f>
        <v>0.6051299504337518</v>
      </c>
      <c r="E86">
        <f>E26+(6/0.017)*(E12*E51+E27*E50)</f>
        <v>0.4416025360040057</v>
      </c>
      <c r="F86">
        <f>F26+(6/0.017)*(F12*F51+F27*F50)</f>
        <v>1.7147816363513753</v>
      </c>
    </row>
    <row r="87" spans="1:6" ht="12.75">
      <c r="A87" t="s">
        <v>86</v>
      </c>
      <c r="B87">
        <f>B27+(7/0.017)*(B13*B51+B28*B50)</f>
        <v>0.026120703118601353</v>
      </c>
      <c r="C87">
        <f>C27+(7/0.017)*(C13*C51+C28*C50)</f>
        <v>-0.1708744362974877</v>
      </c>
      <c r="D87">
        <f>D27+(7/0.017)*(D13*D51+D28*D50)</f>
        <v>0.027128678018720355</v>
      </c>
      <c r="E87">
        <f>E27+(7/0.017)*(E13*E51+E28*E50)</f>
        <v>-0.004642510668481192</v>
      </c>
      <c r="F87">
        <f>F27+(7/0.017)*(F13*F51+F28*F50)</f>
        <v>-0.05708706771150028</v>
      </c>
    </row>
    <row r="88" spans="1:6" ht="12.75">
      <c r="A88" t="s">
        <v>87</v>
      </c>
      <c r="B88">
        <f>B28+(8/0.017)*(B14*B51+B29*B50)</f>
        <v>0.13441933789642369</v>
      </c>
      <c r="C88">
        <f>C28+(8/0.017)*(C14*C51+C29*C50)</f>
        <v>-0.05211325042199871</v>
      </c>
      <c r="D88">
        <f>D28+(8/0.017)*(D14*D51+D29*D50)</f>
        <v>-0.22776188003466583</v>
      </c>
      <c r="E88">
        <f>E28+(8/0.017)*(E14*E51+E29*E50)</f>
        <v>-0.3369701254637176</v>
      </c>
      <c r="F88">
        <f>F28+(8/0.017)*(F14*F51+F29*F50)</f>
        <v>-0.331118452547437</v>
      </c>
    </row>
    <row r="89" spans="1:6" ht="12.75">
      <c r="A89" t="s">
        <v>88</v>
      </c>
      <c r="B89">
        <f>B29+(9/0.017)*(B15*B51+B30*B50)</f>
        <v>-0.08990844171763074</v>
      </c>
      <c r="C89">
        <f>C29+(9/0.017)*(C15*C51+C30*C50)</f>
        <v>-0.06304748383750793</v>
      </c>
      <c r="D89">
        <f>D29+(9/0.017)*(D15*D51+D30*D50)</f>
        <v>-0.05073404770148723</v>
      </c>
      <c r="E89">
        <f>E29+(9/0.017)*(E15*E51+E30*E50)</f>
        <v>0.01221820990719276</v>
      </c>
      <c r="F89">
        <f>F29+(9/0.017)*(F15*F51+F30*F50)</f>
        <v>-0.03610201689926413</v>
      </c>
    </row>
    <row r="90" spans="1:6" ht="12.75">
      <c r="A90" t="s">
        <v>89</v>
      </c>
      <c r="B90">
        <f>B30+(10/0.017)*(B16*B51+B31*B50)</f>
        <v>0.06347615008959487</v>
      </c>
      <c r="C90">
        <f>C30+(10/0.017)*(C16*C51+C31*C50)</f>
        <v>0.16249398652887706</v>
      </c>
      <c r="D90">
        <f>D30+(10/0.017)*(D16*D51+D31*D50)</f>
        <v>0.0994033717112539</v>
      </c>
      <c r="E90">
        <f>E30+(10/0.017)*(E16*E51+E31*E50)</f>
        <v>0.09669187661390027</v>
      </c>
      <c r="F90">
        <f>F30+(10/0.017)*(F16*F51+F31*F50)</f>
        <v>0.4998873199908654</v>
      </c>
    </row>
    <row r="91" spans="1:6" ht="12.75">
      <c r="A91" t="s">
        <v>90</v>
      </c>
      <c r="B91">
        <f>B31+(11/0.017)*(B17*B51+B32*B50)</f>
        <v>-0.02389965453301267</v>
      </c>
      <c r="C91">
        <f>C31+(11/0.017)*(C17*C51+C32*C50)</f>
        <v>-0.033335749811659605</v>
      </c>
      <c r="D91">
        <f>D31+(11/0.017)*(D17*D51+D32*D50)</f>
        <v>-0.011116356652941509</v>
      </c>
      <c r="E91">
        <f>E31+(11/0.017)*(E17*E51+E32*E50)</f>
        <v>-0.0007506763553712268</v>
      </c>
      <c r="F91">
        <f>F31+(11/0.017)*(F17*F51+F32*F50)</f>
        <v>-0.0079693798635608</v>
      </c>
    </row>
    <row r="92" spans="1:6" ht="12.75">
      <c r="A92" t="s">
        <v>91</v>
      </c>
      <c r="B92">
        <f>B32+(12/0.017)*(B18*B51+B33*B50)</f>
        <v>0.02575978837712284</v>
      </c>
      <c r="C92">
        <f>C32+(12/0.017)*(C18*C51+C33*C50)</f>
        <v>-0.01853501513650306</v>
      </c>
      <c r="D92">
        <f>D32+(12/0.017)*(D18*D51+D33*D50)</f>
        <v>-0.02777818789297113</v>
      </c>
      <c r="E92">
        <f>E32+(12/0.017)*(E18*E51+E33*E50)</f>
        <v>-0.04387328965657402</v>
      </c>
      <c r="F92">
        <f>F32+(12/0.017)*(F18*F51+F33*F50)</f>
        <v>-0.02229020076500228</v>
      </c>
    </row>
    <row r="93" spans="1:6" ht="12.75">
      <c r="A93" t="s">
        <v>92</v>
      </c>
      <c r="B93">
        <f>B33+(13/0.017)*(B19*B51+B34*B50)</f>
        <v>0.0957152325469496</v>
      </c>
      <c r="C93">
        <f>C33+(13/0.017)*(C19*C51+C34*C50)</f>
        <v>0.08472264688717594</v>
      </c>
      <c r="D93">
        <f>D33+(13/0.017)*(D19*D51+D34*D50)</f>
        <v>0.09483759435073455</v>
      </c>
      <c r="E93">
        <f>E33+(13/0.017)*(E19*E51+E34*E50)</f>
        <v>0.09417781119401916</v>
      </c>
      <c r="F93">
        <f>F33+(13/0.017)*(F19*F51+F34*F50)</f>
        <v>0.05436586727896271</v>
      </c>
    </row>
    <row r="94" spans="1:6" ht="12.75">
      <c r="A94" t="s">
        <v>93</v>
      </c>
      <c r="B94">
        <f>B34+(14/0.017)*(B20*B51+B35*B50)</f>
        <v>-0.026714486513836958</v>
      </c>
      <c r="C94">
        <f>C34+(14/0.017)*(C20*C51+C35*C50)</f>
        <v>-0.0041960428231053925</v>
      </c>
      <c r="D94">
        <f>D34+(14/0.017)*(D20*D51+D35*D50)</f>
        <v>0.004410364306301461</v>
      </c>
      <c r="E94">
        <f>E34+(14/0.017)*(E20*E51+E35*E50)</f>
        <v>0.009689792140300265</v>
      </c>
      <c r="F94">
        <f>F34+(14/0.017)*(F20*F51+F35*F50)</f>
        <v>0.0006954911871522814</v>
      </c>
    </row>
    <row r="95" spans="1:6" ht="12.75">
      <c r="A95" t="s">
        <v>94</v>
      </c>
      <c r="B95" s="49">
        <f>B35</f>
        <v>-0.006297345</v>
      </c>
      <c r="C95" s="49">
        <f>C35</f>
        <v>-0.004247843</v>
      </c>
      <c r="D95" s="49">
        <f>D35</f>
        <v>-0.004655312</v>
      </c>
      <c r="E95" s="49">
        <f>E35</f>
        <v>-0.003446962</v>
      </c>
      <c r="F95" s="49">
        <f>F35</f>
        <v>0.006370608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1.4811661007133383</v>
      </c>
      <c r="C103">
        <f>C63*10000/C62</f>
        <v>2.2098884676764188</v>
      </c>
      <c r="D103">
        <f>D63*10000/D62</f>
        <v>0.8865888568035146</v>
      </c>
      <c r="E103">
        <f>E63*10000/E62</f>
        <v>0.25135670725681986</v>
      </c>
      <c r="F103">
        <f>F63*10000/F62</f>
        <v>-3.8050278299348927</v>
      </c>
      <c r="G103">
        <f>AVERAGE(C103:E103)</f>
        <v>1.1159446772455843</v>
      </c>
      <c r="H103">
        <f>STDEV(C103:E103)</f>
        <v>0.9992070523275267</v>
      </c>
      <c r="I103">
        <f>(B103*B4+C103*C4+D103*D4+E103*E4+F103*F4)/SUM(B4:F4)</f>
        <v>0.5127497832398087</v>
      </c>
      <c r="K103">
        <f>(LN(H103)+LN(H123))/2-LN(K114*K115^3)</f>
        <v>-3.862225303983662</v>
      </c>
    </row>
    <row r="104" spans="1:11" ht="12.75">
      <c r="A104" t="s">
        <v>68</v>
      </c>
      <c r="B104">
        <f>B64*10000/B62</f>
        <v>-0.16799745341989836</v>
      </c>
      <c r="C104">
        <f>C64*10000/C62</f>
        <v>0.23207144674812036</v>
      </c>
      <c r="D104">
        <f>D64*10000/D62</f>
        <v>-0.7398792400897529</v>
      </c>
      <c r="E104">
        <f>E64*10000/E62</f>
        <v>-0.6366604531622613</v>
      </c>
      <c r="F104">
        <f>F64*10000/F62</f>
        <v>-1.1169981793424968</v>
      </c>
      <c r="G104">
        <f>AVERAGE(C104:E104)</f>
        <v>-0.38148941550129795</v>
      </c>
      <c r="H104">
        <f>STDEV(C104:E104)</f>
        <v>0.5338597458667238</v>
      </c>
      <c r="I104">
        <f>(B104*B4+C104*C4+D104*D4+E104*E4+F104*F4)/SUM(B4:F4)</f>
        <v>-0.4486367633180792</v>
      </c>
      <c r="K104">
        <f>(LN(H104)+LN(H124))/2-LN(K114*K115^4)</f>
        <v>-3.6740363022657663</v>
      </c>
    </row>
    <row r="105" spans="1:11" ht="12.75">
      <c r="A105" t="s">
        <v>69</v>
      </c>
      <c r="B105">
        <f>B65*10000/B62</f>
        <v>-0.028737036624148758</v>
      </c>
      <c r="C105">
        <f>C65*10000/C62</f>
        <v>-0.599329129542834</v>
      </c>
      <c r="D105">
        <f>D65*10000/D62</f>
        <v>-0.06389080032626174</v>
      </c>
      <c r="E105">
        <f>E65*10000/E62</f>
        <v>-0.044359899486467055</v>
      </c>
      <c r="F105">
        <f>F65*10000/F62</f>
        <v>-0.3069341942926988</v>
      </c>
      <c r="G105">
        <f>AVERAGE(C105:E105)</f>
        <v>-0.2358599431185209</v>
      </c>
      <c r="H105">
        <f>STDEV(C105:E105)</f>
        <v>0.3149249928663451</v>
      </c>
      <c r="I105">
        <f>(B105*B4+C105*C4+D105*D4+E105*E4+F105*F4)/SUM(B4:F4)</f>
        <v>-0.21529869670160517</v>
      </c>
      <c r="K105">
        <f>(LN(H105)+LN(H125))/2-LN(K114*K115^5)</f>
        <v>-4.10038097628456</v>
      </c>
    </row>
    <row r="106" spans="1:11" ht="12.75">
      <c r="A106" t="s">
        <v>70</v>
      </c>
      <c r="B106">
        <f>B66*10000/B62</f>
        <v>2.899910400689823</v>
      </c>
      <c r="C106">
        <f>C66*10000/C62</f>
        <v>1.6729100716472496</v>
      </c>
      <c r="D106">
        <f>D66*10000/D62</f>
        <v>1.386832912121816</v>
      </c>
      <c r="E106">
        <f>E66*10000/E62</f>
        <v>1.3187012876115312</v>
      </c>
      <c r="F106">
        <f>F66*10000/F62</f>
        <v>13.377267022870045</v>
      </c>
      <c r="G106">
        <f>AVERAGE(C106:E106)</f>
        <v>1.459481423793532</v>
      </c>
      <c r="H106">
        <f>STDEV(C106:E106)</f>
        <v>0.18794765323914636</v>
      </c>
      <c r="I106">
        <f>(B106*B4+C106*C4+D106*D4+E106*E4+F106*F4)/SUM(B4:F4)</f>
        <v>3.2569099570065716</v>
      </c>
      <c r="K106">
        <f>(LN(H106)+LN(H126))/2-LN(K114*K115^6)</f>
        <v>-3.75878033398817</v>
      </c>
    </row>
    <row r="107" spans="1:11" ht="12.75">
      <c r="A107" t="s">
        <v>71</v>
      </c>
      <c r="B107">
        <f>B67*10000/B62</f>
        <v>0.23542940584266023</v>
      </c>
      <c r="C107">
        <f>C67*10000/C62</f>
        <v>0.300689036138979</v>
      </c>
      <c r="D107">
        <f>D67*10000/D62</f>
        <v>0.17019687849242027</v>
      </c>
      <c r="E107">
        <f>E67*10000/E62</f>
        <v>0.2533681432107562</v>
      </c>
      <c r="F107">
        <f>F67*10000/F62</f>
        <v>0.08687602993920567</v>
      </c>
      <c r="G107">
        <f>AVERAGE(C107:E107)</f>
        <v>0.2414180192807185</v>
      </c>
      <c r="H107">
        <f>STDEV(C107:E107)</f>
        <v>0.06606175064491561</v>
      </c>
      <c r="I107">
        <f>(B107*B4+C107*C4+D107*D4+E107*E4+F107*F4)/SUM(B4:F4)</f>
        <v>0.2199501774462009</v>
      </c>
      <c r="K107">
        <f>(LN(H107)+LN(H127))/2-LN(K114*K115^7)</f>
        <v>-3.9924438164467855</v>
      </c>
    </row>
    <row r="108" spans="1:9" ht="12.75">
      <c r="A108" t="s">
        <v>72</v>
      </c>
      <c r="B108">
        <f>B68*10000/B62</f>
        <v>-0.08911619783380498</v>
      </c>
      <c r="C108">
        <f>C68*10000/C62</f>
        <v>0.03911014753624423</v>
      </c>
      <c r="D108">
        <f>D68*10000/D62</f>
        <v>-0.22023553433679738</v>
      </c>
      <c r="E108">
        <f>E68*10000/E62</f>
        <v>-0.09400988392637996</v>
      </c>
      <c r="F108">
        <f>F68*10000/F62</f>
        <v>0.05471938272789682</v>
      </c>
      <c r="G108">
        <f>AVERAGE(C108:E108)</f>
        <v>-0.0917117569089777</v>
      </c>
      <c r="H108">
        <f>STDEV(C108:E108)</f>
        <v>0.1296881132463161</v>
      </c>
      <c r="I108">
        <f>(B108*B4+C108*C4+D108*D4+E108*E4+F108*F4)/SUM(B4:F4)</f>
        <v>-0.07181556106718914</v>
      </c>
    </row>
    <row r="109" spans="1:9" ht="12.75">
      <c r="A109" t="s">
        <v>73</v>
      </c>
      <c r="B109">
        <f>B69*10000/B62</f>
        <v>0.008221144294290444</v>
      </c>
      <c r="C109">
        <f>C69*10000/C62</f>
        <v>-0.053112638027331696</v>
      </c>
      <c r="D109">
        <f>D69*10000/D62</f>
        <v>0.016592823538291092</v>
      </c>
      <c r="E109">
        <f>E69*10000/E62</f>
        <v>0.003951229964417827</v>
      </c>
      <c r="F109">
        <f>F69*10000/F62</f>
        <v>0.12832783345820964</v>
      </c>
      <c r="G109">
        <f>AVERAGE(C109:E109)</f>
        <v>-0.010856194841540925</v>
      </c>
      <c r="H109">
        <f>STDEV(C109:E109)</f>
        <v>0.037137012737392075</v>
      </c>
      <c r="I109">
        <f>(B109*B4+C109*C4+D109*D4+E109*E4+F109*F4)/SUM(B4:F4)</f>
        <v>0.010464254654814499</v>
      </c>
    </row>
    <row r="110" spans="1:11" ht="12.75">
      <c r="A110" t="s">
        <v>74</v>
      </c>
      <c r="B110">
        <f>B70*10000/B62</f>
        <v>-0.3843960068703586</v>
      </c>
      <c r="C110">
        <f>C70*10000/C62</f>
        <v>-0.23111251574346825</v>
      </c>
      <c r="D110">
        <f>D70*10000/D62</f>
        <v>-0.1684996631309669</v>
      </c>
      <c r="E110">
        <f>E70*10000/E62</f>
        <v>-0.11870266921400875</v>
      </c>
      <c r="F110">
        <f>F70*10000/F62</f>
        <v>-0.34206599357254885</v>
      </c>
      <c r="G110">
        <f>AVERAGE(C110:E110)</f>
        <v>-0.1727716160294813</v>
      </c>
      <c r="H110">
        <f>STDEV(C110:E110)</f>
        <v>0.056326553111028556</v>
      </c>
      <c r="I110">
        <f>(B110*B4+C110*C4+D110*D4+E110*E4+F110*F4)/SUM(B4:F4)</f>
        <v>-0.22599666101756818</v>
      </c>
      <c r="K110">
        <f>EXP(AVERAGE(K103:K107))</f>
        <v>0.020700998428900382</v>
      </c>
    </row>
    <row r="111" spans="1:9" ht="12.75">
      <c r="A111" t="s">
        <v>75</v>
      </c>
      <c r="B111">
        <f>B71*10000/B62</f>
        <v>0.022049277877732653</v>
      </c>
      <c r="C111">
        <f>C71*10000/C62</f>
        <v>0.019588564398111626</v>
      </c>
      <c r="D111">
        <f>D71*10000/D62</f>
        <v>-0.0010964540587878081</v>
      </c>
      <c r="E111">
        <f>E71*10000/E62</f>
        <v>0.008642230367938953</v>
      </c>
      <c r="F111">
        <f>F71*10000/F62</f>
        <v>-0.02556817428671634</v>
      </c>
      <c r="G111">
        <f>AVERAGE(C111:E111)</f>
        <v>0.009044780235754257</v>
      </c>
      <c r="H111">
        <f>STDEV(C111:E111)</f>
        <v>0.010348383059088322</v>
      </c>
      <c r="I111">
        <f>(B111*B4+C111*C4+D111*D4+E111*E4+F111*F4)/SUM(B4:F4)</f>
        <v>0.00631486614613188</v>
      </c>
    </row>
    <row r="112" spans="1:9" ht="12.75">
      <c r="A112" t="s">
        <v>76</v>
      </c>
      <c r="B112">
        <f>B72*10000/B62</f>
        <v>-0.049874923704229156</v>
      </c>
      <c r="C112">
        <f>C72*10000/C62</f>
        <v>-0.029316459256117852</v>
      </c>
      <c r="D112">
        <f>D72*10000/D62</f>
        <v>-0.021723851671778288</v>
      </c>
      <c r="E112">
        <f>E72*10000/E62</f>
        <v>-0.02772333773265735</v>
      </c>
      <c r="F112">
        <f>F72*10000/F62</f>
        <v>-0.04782316689549394</v>
      </c>
      <c r="G112">
        <f>AVERAGE(C112:E112)</f>
        <v>-0.02625454955351783</v>
      </c>
      <c r="H112">
        <f>STDEV(C112:E112)</f>
        <v>0.004003739067275448</v>
      </c>
      <c r="I112">
        <f>(B112*B4+C112*C4+D112*D4+E112*E4+F112*F4)/SUM(B4:F4)</f>
        <v>-0.03255252020183466</v>
      </c>
    </row>
    <row r="113" spans="1:9" ht="12.75">
      <c r="A113" t="s">
        <v>77</v>
      </c>
      <c r="B113">
        <f>B73*10000/B62</f>
        <v>-0.00013291032168807153</v>
      </c>
      <c r="C113">
        <f>C73*10000/C62</f>
        <v>0.014475858631210417</v>
      </c>
      <c r="D113">
        <f>D73*10000/D62</f>
        <v>0.01221113427797314</v>
      </c>
      <c r="E113">
        <f>E73*10000/E62</f>
        <v>0.019241315352273053</v>
      </c>
      <c r="F113">
        <f>F73*10000/F62</f>
        <v>0.007195280568864637</v>
      </c>
      <c r="G113">
        <f>AVERAGE(C113:E113)</f>
        <v>0.015309436087152203</v>
      </c>
      <c r="H113">
        <f>STDEV(C113:E113)</f>
        <v>0.003588453708166232</v>
      </c>
      <c r="I113">
        <f>(B113*B4+C113*C4+D113*D4+E113*E4+F113*F4)/SUM(B4:F4)</f>
        <v>0.011990711669573127</v>
      </c>
    </row>
    <row r="114" spans="1:11" ht="12.75">
      <c r="A114" t="s">
        <v>78</v>
      </c>
      <c r="B114">
        <f>B74*10000/B62</f>
        <v>-0.20585067964144924</v>
      </c>
      <c r="C114">
        <f>C74*10000/C62</f>
        <v>-0.18970878520038453</v>
      </c>
      <c r="D114">
        <f>D74*10000/D62</f>
        <v>-0.1904453109545008</v>
      </c>
      <c r="E114">
        <f>E74*10000/E62</f>
        <v>-0.19234818091388675</v>
      </c>
      <c r="F114">
        <f>F74*10000/F62</f>
        <v>-0.14224715341692884</v>
      </c>
      <c r="G114">
        <f>AVERAGE(C114:E114)</f>
        <v>-0.19083409235625737</v>
      </c>
      <c r="H114">
        <f>STDEV(C114:E114)</f>
        <v>0.0013619712430401883</v>
      </c>
      <c r="I114">
        <f>(B114*B4+C114*C4+D114*D4+E114*E4+F114*F4)/SUM(B4:F4)</f>
        <v>-0.186533129258026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0.002293714147760143</v>
      </c>
      <c r="C115">
        <f>C75*10000/C62</f>
        <v>0.002818326077395789</v>
      </c>
      <c r="D115">
        <f>D75*10000/D62</f>
        <v>-0.0011013999498329966</v>
      </c>
      <c r="E115">
        <f>E75*10000/E62</f>
        <v>-0.001012523437536498</v>
      </c>
      <c r="F115">
        <f>F75*10000/F62</f>
        <v>-0.007433109570978894</v>
      </c>
      <c r="G115">
        <f>AVERAGE(C115:E115)</f>
        <v>0.00023480089667543146</v>
      </c>
      <c r="H115">
        <f>STDEV(C115:E115)</f>
        <v>0.002237839701178709</v>
      </c>
      <c r="I115">
        <f>(B115*B4+C115*C4+D115*D4+E115*E4+F115*F4)/SUM(B4:F4)</f>
        <v>-0.0004892203323628596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132.27609716045865</v>
      </c>
      <c r="C122">
        <f>C82*10000/C62</f>
        <v>56.600927940140586</v>
      </c>
      <c r="D122">
        <f>D82*10000/D62</f>
        <v>-5.186681972993262</v>
      </c>
      <c r="E122">
        <f>E82*10000/E62</f>
        <v>-62.302348947956794</v>
      </c>
      <c r="F122">
        <f>F82*10000/F62</f>
        <v>-124.56800835693625</v>
      </c>
      <c r="G122">
        <f>AVERAGE(C122:E122)</f>
        <v>-3.6293676602698235</v>
      </c>
      <c r="H122">
        <f>STDEV(C122:E122)</f>
        <v>59.466933959834755</v>
      </c>
      <c r="I122">
        <f>(B122*B4+C122*C4+D122*D4+E122*E4+F122*F4)/SUM(B4:F4)</f>
        <v>-0.06665342052891175</v>
      </c>
    </row>
    <row r="123" spans="1:9" ht="12.75">
      <c r="A123" t="s">
        <v>82</v>
      </c>
      <c r="B123">
        <f>B83*10000/B62</f>
        <v>-0.8277194158583001</v>
      </c>
      <c r="C123">
        <f>C83*10000/C62</f>
        <v>-2.1711225374887664</v>
      </c>
      <c r="D123">
        <f>D83*10000/D62</f>
        <v>-0.46906414711475075</v>
      </c>
      <c r="E123">
        <f>E83*10000/E62</f>
        <v>-2.3373315649786086</v>
      </c>
      <c r="F123">
        <f>F83*10000/F62</f>
        <v>4.082209799508371</v>
      </c>
      <c r="G123">
        <f>AVERAGE(C123:E123)</f>
        <v>-1.6591727498607085</v>
      </c>
      <c r="H123">
        <f>STDEV(C123:E123)</f>
        <v>1.0340092963567742</v>
      </c>
      <c r="I123">
        <f>(B123*B4+C123*C4+D123*D4+E123*E4+F123*F4)/SUM(B4:F4)</f>
        <v>-0.7734139430350178</v>
      </c>
    </row>
    <row r="124" spans="1:9" ht="12.75">
      <c r="A124" t="s">
        <v>83</v>
      </c>
      <c r="B124">
        <f>B84*10000/B62</f>
        <v>0.575884687923555</v>
      </c>
      <c r="C124">
        <f>C84*10000/C62</f>
        <v>0.4280703669495929</v>
      </c>
      <c r="D124">
        <f>D84*10000/D62</f>
        <v>-1.0991222523473032</v>
      </c>
      <c r="E124">
        <f>E84*10000/E62</f>
        <v>-1.0363676664403914</v>
      </c>
      <c r="F124">
        <f>F84*10000/F62</f>
        <v>-2.4879508109372876</v>
      </c>
      <c r="G124">
        <f>AVERAGE(C124:E124)</f>
        <v>-0.5691398506127006</v>
      </c>
      <c r="H124">
        <f>STDEV(C124:E124)</f>
        <v>0.864179204807119</v>
      </c>
      <c r="I124">
        <f>(B124*B4+C124*C4+D124*D4+E124*E4+F124*F4)/SUM(B4:F4)</f>
        <v>-0.6590814784984669</v>
      </c>
    </row>
    <row r="125" spans="1:9" ht="12.75">
      <c r="A125" t="s">
        <v>84</v>
      </c>
      <c r="B125">
        <f>B85*10000/B62</f>
        <v>0.18704610102360586</v>
      </c>
      <c r="C125">
        <f>C85*10000/C62</f>
        <v>-0.46935389253925436</v>
      </c>
      <c r="D125">
        <f>D85*10000/D62</f>
        <v>-0.08695388699239825</v>
      </c>
      <c r="E125">
        <f>E85*10000/E62</f>
        <v>-0.2637596714575197</v>
      </c>
      <c r="F125">
        <f>F85*10000/F62</f>
        <v>-1.919501808596934</v>
      </c>
      <c r="G125">
        <f>AVERAGE(C125:E125)</f>
        <v>-0.2733558169963908</v>
      </c>
      <c r="H125">
        <f>STDEV(C125:E125)</f>
        <v>0.191380525570031</v>
      </c>
      <c r="I125">
        <f>(B125*B4+C125*C4+D125*D4+E125*E4+F125*F4)/SUM(B4:F4)</f>
        <v>-0.4260877430907691</v>
      </c>
    </row>
    <row r="126" spans="1:9" ht="12.75">
      <c r="A126" t="s">
        <v>85</v>
      </c>
      <c r="B126">
        <f>B86*10000/B62</f>
        <v>0.7459849644534153</v>
      </c>
      <c r="C126">
        <f>C86*10000/C62</f>
        <v>0.8292523400456445</v>
      </c>
      <c r="D126">
        <f>D86*10000/D62</f>
        <v>0.6051310217107513</v>
      </c>
      <c r="E126">
        <f>E86*10000/E62</f>
        <v>0.4416027268315</v>
      </c>
      <c r="F126">
        <f>F86*10000/F62</f>
        <v>1.7148099133366246</v>
      </c>
      <c r="G126">
        <f>AVERAGE(C126:E126)</f>
        <v>0.6253286961959653</v>
      </c>
      <c r="H126">
        <f>STDEV(C126:E126)</f>
        <v>0.19461247441319604</v>
      </c>
      <c r="I126">
        <f>(B126*B4+C126*C4+D126*D4+E126*E4+F126*F4)/SUM(B4:F4)</f>
        <v>0.7880241487004302</v>
      </c>
    </row>
    <row r="127" spans="1:9" ht="12.75">
      <c r="A127" t="s">
        <v>86</v>
      </c>
      <c r="B127">
        <f>B87*10000/B62</f>
        <v>0.02612063647375373</v>
      </c>
      <c r="C127">
        <f>C87*10000/C62</f>
        <v>-0.17087450161976175</v>
      </c>
      <c r="D127">
        <f>D87*10000/D62</f>
        <v>0.027128726045311607</v>
      </c>
      <c r="E127">
        <f>E87*10000/E62</f>
        <v>-0.004642512674626099</v>
      </c>
      <c r="F127">
        <f>F87*10000/F62</f>
        <v>-0.057088009085105744</v>
      </c>
      <c r="G127">
        <f>AVERAGE(C127:E127)</f>
        <v>-0.04946276274969208</v>
      </c>
      <c r="H127">
        <f>STDEV(C127:E127)</f>
        <v>0.10633889530195575</v>
      </c>
      <c r="I127">
        <f>(B127*B4+C127*C4+D127*D4+E127*E4+F127*F4)/SUM(B4:F4)</f>
        <v>-0.03952172612064375</v>
      </c>
    </row>
    <row r="128" spans="1:9" ht="12.75">
      <c r="A128" t="s">
        <v>87</v>
      </c>
      <c r="B128">
        <f>B88*10000/B62</f>
        <v>0.13441899493642562</v>
      </c>
      <c r="C128">
        <f>C88*10000/C62</f>
        <v>-0.0521132703439724</v>
      </c>
      <c r="D128">
        <f>D88*10000/D62</f>
        <v>-0.2277622832473365</v>
      </c>
      <c r="E128">
        <f>E88*10000/E62</f>
        <v>-0.33697027107693184</v>
      </c>
      <c r="F128">
        <f>F88*10000/F62</f>
        <v>-0.331123912736303</v>
      </c>
      <c r="G128">
        <f>AVERAGE(C128:E128)</f>
        <v>-0.20561527488941356</v>
      </c>
      <c r="H128">
        <f>STDEV(C128:E128)</f>
        <v>0.14371410926227376</v>
      </c>
      <c r="I128">
        <f>(B128*B4+C128*C4+D128*D4+E128*E4+F128*F4)/SUM(B4:F4)</f>
        <v>-0.1730934501598531</v>
      </c>
    </row>
    <row r="129" spans="1:9" ht="12.75">
      <c r="A129" t="s">
        <v>88</v>
      </c>
      <c r="B129">
        <f>B89*10000/B62</f>
        <v>-0.0899082123235608</v>
      </c>
      <c r="C129">
        <f>C89*10000/C62</f>
        <v>-0.06304750793944562</v>
      </c>
      <c r="D129">
        <f>D89*10000/D62</f>
        <v>-0.05073413751726704</v>
      </c>
      <c r="E129">
        <f>E89*10000/E62</f>
        <v>0.012218215186986674</v>
      </c>
      <c r="F129">
        <f>F89*10000/F62</f>
        <v>-0.03610261222649279</v>
      </c>
      <c r="G129">
        <f>AVERAGE(C129:E129)</f>
        <v>-0.033854476756575325</v>
      </c>
      <c r="H129">
        <f>STDEV(C129:E129)</f>
        <v>0.040372323192791604</v>
      </c>
      <c r="I129">
        <f>(B129*B4+C129*C4+D129*D4+E129*E4+F129*F4)/SUM(B4:F4)</f>
        <v>-0.04227028391834823</v>
      </c>
    </row>
    <row r="130" spans="1:9" ht="12.75">
      <c r="A130" t="s">
        <v>89</v>
      </c>
      <c r="B130">
        <f>B90*10000/B62</f>
        <v>0.06347598813536526</v>
      </c>
      <c r="C130">
        <f>C90*10000/C62</f>
        <v>0.16249404864745343</v>
      </c>
      <c r="D130">
        <f>D90*10000/D62</f>
        <v>0.09940354768758047</v>
      </c>
      <c r="E130">
        <f>E90*10000/E62</f>
        <v>0.09669191839687712</v>
      </c>
      <c r="F130">
        <f>F90*10000/F62</f>
        <v>0.4998955632015892</v>
      </c>
      <c r="G130">
        <f>AVERAGE(C130:E130)</f>
        <v>0.11952983824397034</v>
      </c>
      <c r="H130">
        <f>STDEV(C130:E130)</f>
        <v>0.037232791529089225</v>
      </c>
      <c r="I130">
        <f>(B130*B4+C130*C4+D130*D4+E130*E4+F130*F4)/SUM(B4:F4)</f>
        <v>0.16211057205920243</v>
      </c>
    </row>
    <row r="131" spans="1:9" ht="12.75">
      <c r="A131" t="s">
        <v>90</v>
      </c>
      <c r="B131">
        <f>B91*10000/B62</f>
        <v>-0.023899593554989707</v>
      </c>
      <c r="C131">
        <f>C91*10000/C62</f>
        <v>-0.03333576255532702</v>
      </c>
      <c r="D131">
        <f>D91*10000/D62</f>
        <v>-0.011116376332511477</v>
      </c>
      <c r="E131">
        <f>E91*10000/E62</f>
        <v>-0.0007506766797572442</v>
      </c>
      <c r="F131">
        <f>F91*10000/F62</f>
        <v>-0.007969511279731856</v>
      </c>
      <c r="G131">
        <f>AVERAGE(C131:E131)</f>
        <v>-0.01506760518919858</v>
      </c>
      <c r="H131">
        <f>STDEV(C131:E131)</f>
        <v>0.016648006261651933</v>
      </c>
      <c r="I131">
        <f>(B131*B4+C131*C4+D131*D4+E131*E4+F131*F4)/SUM(B4:F4)</f>
        <v>-0.015399268929450644</v>
      </c>
    </row>
    <row r="132" spans="1:9" ht="12.75">
      <c r="A132" t="s">
        <v>91</v>
      </c>
      <c r="B132">
        <f>B92*10000/B62</f>
        <v>0.0257597226531198</v>
      </c>
      <c r="C132">
        <f>C92*10000/C62</f>
        <v>-0.018535022222111446</v>
      </c>
      <c r="D132">
        <f>D92*10000/D62</f>
        <v>-0.027778237069406297</v>
      </c>
      <c r="E132">
        <f>E92*10000/E62</f>
        <v>-0.043873308615319156</v>
      </c>
      <c r="F132">
        <f>F92*10000/F62</f>
        <v>-0.022290568333481482</v>
      </c>
      <c r="G132">
        <f>AVERAGE(C132:E132)</f>
        <v>-0.03006218930227897</v>
      </c>
      <c r="H132">
        <f>STDEV(C132:E132)</f>
        <v>0.012822617427326866</v>
      </c>
      <c r="I132">
        <f>(B132*B4+C132*C4+D132*D4+E132*E4+F132*F4)/SUM(B4:F4)</f>
        <v>-0.020939518065662396</v>
      </c>
    </row>
    <row r="133" spans="1:9" ht="12.75">
      <c r="A133" t="s">
        <v>92</v>
      </c>
      <c r="B133">
        <f>B93*10000/B62</f>
        <v>0.09571498833732556</v>
      </c>
      <c r="C133">
        <f>C93*10000/C62</f>
        <v>0.08472267927514501</v>
      </c>
      <c r="D133">
        <f>D93*10000/D62</f>
        <v>0.0948377622441489</v>
      </c>
      <c r="E133">
        <f>E93*10000/E62</f>
        <v>0.0941778518906055</v>
      </c>
      <c r="F133">
        <f>F93*10000/F62</f>
        <v>0.054366763779598426</v>
      </c>
      <c r="G133">
        <f>AVERAGE(C133:E133)</f>
        <v>0.0912460978032998</v>
      </c>
      <c r="H133">
        <f>STDEV(C133:E133)</f>
        <v>0.0056590734567400994</v>
      </c>
      <c r="I133">
        <f>(B133*B4+C133*C4+D133*D4+E133*E4+F133*F4)/SUM(B4:F4)</f>
        <v>0.0869777016801937</v>
      </c>
    </row>
    <row r="134" spans="1:9" ht="12.75">
      <c r="A134" t="s">
        <v>93</v>
      </c>
      <c r="B134">
        <f>B94*10000/B62</f>
        <v>-0.026714418353999344</v>
      </c>
      <c r="C134">
        <f>C94*10000/C62</f>
        <v>-0.004196044427178332</v>
      </c>
      <c r="D134">
        <f>D94*10000/D62</f>
        <v>0.004410372114081983</v>
      </c>
      <c r="E134">
        <f>E94*10000/E62</f>
        <v>0.00968979632750166</v>
      </c>
      <c r="F134">
        <f>F94*10000/F62</f>
        <v>0.0006955026558977025</v>
      </c>
      <c r="G134">
        <f>AVERAGE(C134:E134)</f>
        <v>0.003301374671468437</v>
      </c>
      <c r="H134">
        <f>STDEV(C134:E134)</f>
        <v>0.007009033447050706</v>
      </c>
      <c r="I134">
        <f>(B134*B4+C134*C4+D134*D4+E134*E4+F134*F4)/SUM(B4:F4)</f>
        <v>-0.0013943858810824522</v>
      </c>
    </row>
    <row r="135" spans="1:9" ht="12.75">
      <c r="A135" t="s">
        <v>94</v>
      </c>
      <c r="B135">
        <f>B95*10000/B62</f>
        <v>-0.006297328932836875</v>
      </c>
      <c r="C135">
        <f>C95*10000/C62</f>
        <v>-0.004247844623875231</v>
      </c>
      <c r="D135">
        <f>D95*10000/D62</f>
        <v>-0.004655320241417678</v>
      </c>
      <c r="E135">
        <f>E95*10000/E62</f>
        <v>-0.003446963489518442</v>
      </c>
      <c r="F135">
        <f>F95*10000/F62</f>
        <v>0.006370713052202931</v>
      </c>
      <c r="G135">
        <f>AVERAGE(C135:E135)</f>
        <v>-0.0041167094516037835</v>
      </c>
      <c r="H135">
        <f>STDEV(C135:E135)</f>
        <v>0.0006147591683091174</v>
      </c>
      <c r="I135">
        <f>(B135*B4+C135*C4+D135*D4+E135*E4+F135*F4)/SUM(B4:F4)</f>
        <v>-0.0030345343165788592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2004-07-21T10:10:45Z</cp:lastPrinted>
  <dcterms:created xsi:type="dcterms:W3CDTF">2004-07-21T10:10:45Z</dcterms:created>
  <dcterms:modified xsi:type="dcterms:W3CDTF">2004-08-02T15:45:00Z</dcterms:modified>
  <cp:category/>
  <cp:version/>
  <cp:contentType/>
  <cp:contentStatus/>
</cp:coreProperties>
</file>