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<sst xmlns="http://schemas.openxmlformats.org/spreadsheetml/2006/main" count="202" uniqueCount="97">
  <si>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21/07/2004       13:16:32</t>
  </si>
  <si>
    <t>LISSNER</t>
  </si>
  <si>
    <t>HCMQAP289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</si>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</sst>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3385105"/>
        <c:axId val="32030490"/>
      </c:lineChart>
      <c:catAx>
        <c:axId val="333851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030490"/>
        <c:crosses val="autoZero"/>
        <c:auto val="1"/>
        <c:lblOffset val="100"/>
        <c:noMultiLvlLbl val="0"/>
      </c:catAx>
      <c:valAx>
        <c:axId val="32030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33851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-0.003754</v>
      </c>
      <c r="D4" s="13">
        <v>-0.003755</v>
      </c>
      <c r="E4" s="13">
        <v>-0.003754</v>
      </c>
      <c r="F4" s="24">
        <v>-0.002081</v>
      </c>
      <c r="G4" s="34">
        <v>-0.011701</v>
      </c>
    </row>
    <row r="5" spans="1:7" ht="12.75" thickBot="1">
      <c r="A5" s="44" t="s">
        <v>13</v>
      </c>
      <c r="B5" s="45">
        <v>7.60411</v>
      </c>
      <c r="C5" s="46">
        <v>3.677643</v>
      </c>
      <c r="D5" s="46">
        <v>-0.990673</v>
      </c>
      <c r="E5" s="46">
        <v>-3.814719</v>
      </c>
      <c r="F5" s="47">
        <v>-6.343187</v>
      </c>
      <c r="G5" s="48">
        <v>5.818</v>
      </c>
    </row>
    <row r="6" spans="1:7" ht="12.75" thickTop="1">
      <c r="A6" s="6" t="s">
        <v>14</v>
      </c>
      <c r="B6" s="39">
        <v>0.8402528</v>
      </c>
      <c r="C6" s="40">
        <v>71.06471</v>
      </c>
      <c r="D6" s="40">
        <v>4.477154</v>
      </c>
      <c r="E6" s="40">
        <v>-24.71232</v>
      </c>
      <c r="F6" s="41">
        <v>-92.56883</v>
      </c>
      <c r="G6" s="42">
        <v>0.01004175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1.165118</v>
      </c>
      <c r="C8" s="14">
        <v>1.413298</v>
      </c>
      <c r="D8" s="14">
        <v>-2.273162</v>
      </c>
      <c r="E8" s="14">
        <v>-3.261427</v>
      </c>
      <c r="F8" s="25">
        <v>-6.758158</v>
      </c>
      <c r="G8" s="35">
        <v>-1.723835</v>
      </c>
    </row>
    <row r="9" spans="1:7" ht="12">
      <c r="A9" s="20" t="s">
        <v>17</v>
      </c>
      <c r="B9" s="29">
        <v>1.400018</v>
      </c>
      <c r="C9" s="14">
        <v>0.5112748</v>
      </c>
      <c r="D9" s="14">
        <v>0.5836691</v>
      </c>
      <c r="E9" s="14">
        <v>0.2478334</v>
      </c>
      <c r="F9" s="25">
        <v>-3.261801</v>
      </c>
      <c r="G9" s="35">
        <v>0.0910809</v>
      </c>
    </row>
    <row r="10" spans="1:7" ht="12">
      <c r="A10" s="20" t="s">
        <v>18</v>
      </c>
      <c r="B10" s="29">
        <v>-0.2375617</v>
      </c>
      <c r="C10" s="14">
        <v>-0.1688883</v>
      </c>
      <c r="D10" s="14">
        <v>0.760437</v>
      </c>
      <c r="E10" s="14">
        <v>1.160051</v>
      </c>
      <c r="F10" s="25">
        <v>-0.1541573</v>
      </c>
      <c r="G10" s="35">
        <v>0.36649</v>
      </c>
    </row>
    <row r="11" spans="1:7" ht="12">
      <c r="A11" s="21" t="s">
        <v>19</v>
      </c>
      <c r="B11" s="31">
        <v>2.401596</v>
      </c>
      <c r="C11" s="16">
        <v>0.5442029</v>
      </c>
      <c r="D11" s="16">
        <v>0.7490686</v>
      </c>
      <c r="E11" s="16">
        <v>0.853001</v>
      </c>
      <c r="F11" s="27">
        <v>13.9052</v>
      </c>
      <c r="G11" s="37">
        <v>2.718232</v>
      </c>
    </row>
    <row r="12" spans="1:7" ht="12">
      <c r="A12" s="20" t="s">
        <v>20</v>
      </c>
      <c r="B12" s="29">
        <v>0.1848305</v>
      </c>
      <c r="C12" s="14">
        <v>0.1554905</v>
      </c>
      <c r="D12" s="14">
        <v>0.07084443</v>
      </c>
      <c r="E12" s="14">
        <v>-0.130285</v>
      </c>
      <c r="F12" s="25">
        <v>-0.2076192</v>
      </c>
      <c r="G12" s="35">
        <v>0.02218999</v>
      </c>
    </row>
    <row r="13" spans="1:7" ht="12">
      <c r="A13" s="20" t="s">
        <v>21</v>
      </c>
      <c r="B13" s="29">
        <v>0.002428109</v>
      </c>
      <c r="C13" s="14">
        <v>0.1826447</v>
      </c>
      <c r="D13" s="14">
        <v>0.07580281</v>
      </c>
      <c r="E13" s="14">
        <v>-0.02940211</v>
      </c>
      <c r="F13" s="25">
        <v>-0.266461</v>
      </c>
      <c r="G13" s="35">
        <v>0.01996593</v>
      </c>
    </row>
    <row r="14" spans="1:7" ht="12">
      <c r="A14" s="20" t="s">
        <v>22</v>
      </c>
      <c r="B14" s="29">
        <v>-0.0581249</v>
      </c>
      <c r="C14" s="14">
        <v>0.002681633</v>
      </c>
      <c r="D14" s="14">
        <v>0.001381267</v>
      </c>
      <c r="E14" s="14">
        <v>0.08039932</v>
      </c>
      <c r="F14" s="25">
        <v>0.1301291</v>
      </c>
      <c r="G14" s="35">
        <v>0.02924336</v>
      </c>
    </row>
    <row r="15" spans="1:7" ht="12">
      <c r="A15" s="21" t="s">
        <v>23</v>
      </c>
      <c r="B15" s="31">
        <v>-0.4059663</v>
      </c>
      <c r="C15" s="16">
        <v>-0.2386904</v>
      </c>
      <c r="D15" s="16">
        <v>-0.1492115</v>
      </c>
      <c r="E15" s="16">
        <v>-0.2351546</v>
      </c>
      <c r="F15" s="27">
        <v>-0.3910051</v>
      </c>
      <c r="G15" s="37">
        <v>-0.2608548</v>
      </c>
    </row>
    <row r="16" spans="1:7" ht="12">
      <c r="A16" s="20" t="s">
        <v>24</v>
      </c>
      <c r="B16" s="29">
        <v>0.006166993</v>
      </c>
      <c r="C16" s="14">
        <v>-0.03175261</v>
      </c>
      <c r="D16" s="14">
        <v>0.001154387</v>
      </c>
      <c r="E16" s="14">
        <v>-0.03050553</v>
      </c>
      <c r="F16" s="25">
        <v>-0.04088106</v>
      </c>
      <c r="G16" s="35">
        <v>-0.01926112</v>
      </c>
    </row>
    <row r="17" spans="1:7" ht="12">
      <c r="A17" s="20" t="s">
        <v>25</v>
      </c>
      <c r="B17" s="29">
        <v>-0.03042301</v>
      </c>
      <c r="C17" s="14">
        <v>-0.0388498</v>
      </c>
      <c r="D17" s="14">
        <v>-0.04400055</v>
      </c>
      <c r="E17" s="14">
        <v>-0.0285586</v>
      </c>
      <c r="F17" s="25">
        <v>-0.02374459</v>
      </c>
      <c r="G17" s="35">
        <v>-0.03437643</v>
      </c>
    </row>
    <row r="18" spans="1:7" ht="12">
      <c r="A18" s="20" t="s">
        <v>26</v>
      </c>
      <c r="B18" s="29">
        <v>0.002122873</v>
      </c>
      <c r="C18" s="14">
        <v>0.003049896</v>
      </c>
      <c r="D18" s="14">
        <v>0.01397782</v>
      </c>
      <c r="E18" s="14">
        <v>0.02800104</v>
      </c>
      <c r="F18" s="25">
        <v>0.02036909</v>
      </c>
      <c r="G18" s="35">
        <v>0.0138365</v>
      </c>
    </row>
    <row r="19" spans="1:7" ht="12">
      <c r="A19" s="21" t="s">
        <v>27</v>
      </c>
      <c r="B19" s="31">
        <v>-0.2041792</v>
      </c>
      <c r="C19" s="16">
        <v>-0.1684858</v>
      </c>
      <c r="D19" s="16">
        <v>-0.1812383</v>
      </c>
      <c r="E19" s="16">
        <v>-0.171209</v>
      </c>
      <c r="F19" s="27">
        <v>-0.1499839</v>
      </c>
      <c r="G19" s="37">
        <v>-0.1749125</v>
      </c>
    </row>
    <row r="20" spans="1:7" ht="12.75" thickBot="1">
      <c r="A20" s="44" t="s">
        <v>28</v>
      </c>
      <c r="B20" s="45">
        <v>-0.001455247</v>
      </c>
      <c r="C20" s="46">
        <v>-0.003413692</v>
      </c>
      <c r="D20" s="46">
        <v>-0.005051309</v>
      </c>
      <c r="E20" s="46">
        <v>-0.007825405</v>
      </c>
      <c r="F20" s="47">
        <v>-0.003870581</v>
      </c>
      <c r="G20" s="48">
        <v>-0.004645734</v>
      </c>
    </row>
    <row r="21" spans="1:7" ht="12.75" thickTop="1">
      <c r="A21" s="6" t="s">
        <v>29</v>
      </c>
      <c r="B21" s="39">
        <v>-91.11396</v>
      </c>
      <c r="C21" s="40">
        <v>120.2381</v>
      </c>
      <c r="D21" s="40">
        <v>47.79857</v>
      </c>
      <c r="E21" s="40">
        <v>-65.18749</v>
      </c>
      <c r="F21" s="41">
        <v>-86.61144</v>
      </c>
      <c r="G21" s="43">
        <v>0.00175237</v>
      </c>
    </row>
    <row r="22" spans="1:7" ht="12">
      <c r="A22" s="20" t="s">
        <v>30</v>
      </c>
      <c r="B22" s="29">
        <v>152.0939</v>
      </c>
      <c r="C22" s="14">
        <v>73.55418</v>
      </c>
      <c r="D22" s="14">
        <v>-19.81348</v>
      </c>
      <c r="E22" s="14">
        <v>-76.29586</v>
      </c>
      <c r="F22" s="25">
        <v>-126.8705</v>
      </c>
      <c r="G22" s="36">
        <v>0</v>
      </c>
    </row>
    <row r="23" spans="1:7" ht="12">
      <c r="A23" s="20" t="s">
        <v>31</v>
      </c>
      <c r="B23" s="29">
        <v>2.030215</v>
      </c>
      <c r="C23" s="14">
        <v>-0.3657116</v>
      </c>
      <c r="D23" s="14">
        <v>-1.737447</v>
      </c>
      <c r="E23" s="14">
        <v>-1.122326</v>
      </c>
      <c r="F23" s="25">
        <v>6.801386</v>
      </c>
      <c r="G23" s="35">
        <v>0.4247802</v>
      </c>
    </row>
    <row r="24" spans="1:7" ht="12">
      <c r="A24" s="20" t="s">
        <v>32</v>
      </c>
      <c r="B24" s="29">
        <v>-1.129415</v>
      </c>
      <c r="C24" s="14">
        <v>-2.876243</v>
      </c>
      <c r="D24" s="14">
        <v>-0.02753139</v>
      </c>
      <c r="E24" s="14">
        <v>0.2928979</v>
      </c>
      <c r="F24" s="25">
        <v>-1.074322</v>
      </c>
      <c r="G24" s="35">
        <v>-0.9350248</v>
      </c>
    </row>
    <row r="25" spans="1:7" ht="12">
      <c r="A25" s="20" t="s">
        <v>33</v>
      </c>
      <c r="B25" s="29">
        <v>-0.2149597</v>
      </c>
      <c r="C25" s="14">
        <v>-0.5857627</v>
      </c>
      <c r="D25" s="14">
        <v>-0.5423551</v>
      </c>
      <c r="E25" s="14">
        <v>-0.1642692</v>
      </c>
      <c r="F25" s="25">
        <v>-1.119354</v>
      </c>
      <c r="G25" s="35">
        <v>-0.4913177</v>
      </c>
    </row>
    <row r="26" spans="1:7" ht="12">
      <c r="A26" s="21" t="s">
        <v>34</v>
      </c>
      <c r="B26" s="31">
        <v>0.3997664</v>
      </c>
      <c r="C26" s="16">
        <v>0.08514574</v>
      </c>
      <c r="D26" s="16">
        <v>0.3522633</v>
      </c>
      <c r="E26" s="16">
        <v>0.292738</v>
      </c>
      <c r="F26" s="27">
        <v>1.441078</v>
      </c>
      <c r="G26" s="37">
        <v>0.4259782</v>
      </c>
    </row>
    <row r="27" spans="1:7" ht="12">
      <c r="A27" s="20" t="s">
        <v>35</v>
      </c>
      <c r="B27" s="29">
        <v>0.1001016</v>
      </c>
      <c r="C27" s="14">
        <v>0.4438253</v>
      </c>
      <c r="D27" s="14">
        <v>0.2174296</v>
      </c>
      <c r="E27" s="14">
        <v>-0.04876986</v>
      </c>
      <c r="F27" s="25">
        <v>0.4094795</v>
      </c>
      <c r="G27" s="35">
        <v>0.2164725</v>
      </c>
    </row>
    <row r="28" spans="1:7" ht="12">
      <c r="A28" s="20" t="s">
        <v>36</v>
      </c>
      <c r="B28" s="29">
        <v>-0.1791534</v>
      </c>
      <c r="C28" s="14">
        <v>-0.3970089</v>
      </c>
      <c r="D28" s="14">
        <v>-0.1918336</v>
      </c>
      <c r="E28" s="14">
        <v>-0.181418</v>
      </c>
      <c r="F28" s="25">
        <v>-0.1986132</v>
      </c>
      <c r="G28" s="35">
        <v>-0.2377561</v>
      </c>
    </row>
    <row r="29" spans="1:7" ht="12">
      <c r="A29" s="20" t="s">
        <v>37</v>
      </c>
      <c r="B29" s="29">
        <v>0.06067269</v>
      </c>
      <c r="C29" s="14">
        <v>-0.01990469</v>
      </c>
      <c r="D29" s="14">
        <v>0.07429502</v>
      </c>
      <c r="E29" s="14">
        <v>0.0291282</v>
      </c>
      <c r="F29" s="25">
        <v>-0.004456589</v>
      </c>
      <c r="G29" s="35">
        <v>0.02829673</v>
      </c>
    </row>
    <row r="30" spans="1:7" ht="12">
      <c r="A30" s="21" t="s">
        <v>38</v>
      </c>
      <c r="B30" s="31">
        <v>0.01529275</v>
      </c>
      <c r="C30" s="16">
        <v>0.08886064</v>
      </c>
      <c r="D30" s="16">
        <v>-0.02644569</v>
      </c>
      <c r="E30" s="16">
        <v>-0.06352497</v>
      </c>
      <c r="F30" s="27">
        <v>0.2714396</v>
      </c>
      <c r="G30" s="37">
        <v>0.03809984</v>
      </c>
    </row>
    <row r="31" spans="1:7" ht="12">
      <c r="A31" s="20" t="s">
        <v>39</v>
      </c>
      <c r="B31" s="29">
        <v>-0.005460155</v>
      </c>
      <c r="C31" s="14">
        <v>0.01808584</v>
      </c>
      <c r="D31" s="14">
        <v>0.06100757</v>
      </c>
      <c r="E31" s="14">
        <v>0.01202993</v>
      </c>
      <c r="F31" s="25">
        <v>0.01955399</v>
      </c>
      <c r="G31" s="35">
        <v>0.02373929</v>
      </c>
    </row>
    <row r="32" spans="1:7" ht="12">
      <c r="A32" s="20" t="s">
        <v>40</v>
      </c>
      <c r="B32" s="29">
        <v>0.01330412</v>
      </c>
      <c r="C32" s="14">
        <v>-0.0210035</v>
      </c>
      <c r="D32" s="14">
        <v>-0.01517381</v>
      </c>
      <c r="E32" s="14">
        <v>-0.0262693</v>
      </c>
      <c r="F32" s="25">
        <v>-0.002587255</v>
      </c>
      <c r="G32" s="35">
        <v>-0.01344792</v>
      </c>
    </row>
    <row r="33" spans="1:7" ht="12">
      <c r="A33" s="20" t="s">
        <v>41</v>
      </c>
      <c r="B33" s="29">
        <v>0.1360751</v>
      </c>
      <c r="C33" s="14">
        <v>0.07646262</v>
      </c>
      <c r="D33" s="14">
        <v>0.1100539</v>
      </c>
      <c r="E33" s="14">
        <v>0.1103345</v>
      </c>
      <c r="F33" s="25">
        <v>0.07828392</v>
      </c>
      <c r="G33" s="35">
        <v>0.1015763</v>
      </c>
    </row>
    <row r="34" spans="1:7" ht="12">
      <c r="A34" s="21" t="s">
        <v>42</v>
      </c>
      <c r="B34" s="31">
        <v>-0.02846157</v>
      </c>
      <c r="C34" s="16">
        <v>-0.003963002</v>
      </c>
      <c r="D34" s="16">
        <v>-0.001354698</v>
      </c>
      <c r="E34" s="16">
        <v>0.004043362</v>
      </c>
      <c r="F34" s="27">
        <v>-0.0204341</v>
      </c>
      <c r="G34" s="37">
        <v>-0.007192057</v>
      </c>
    </row>
    <row r="35" spans="1:7" ht="12.75" thickBot="1">
      <c r="A35" s="22" t="s">
        <v>43</v>
      </c>
      <c r="B35" s="32">
        <v>-0.008920133</v>
      </c>
      <c r="C35" s="17">
        <v>-0.004634587</v>
      </c>
      <c r="D35" s="17">
        <v>-0.0001904689</v>
      </c>
      <c r="E35" s="17">
        <v>0.0002752837</v>
      </c>
      <c r="F35" s="28">
        <v>0.001439068</v>
      </c>
      <c r="G35" s="38">
        <v>-0.002196163</v>
      </c>
    </row>
    <row r="36" spans="1:7" ht="12">
      <c r="A36" s="4" t="s">
        <v>44</v>
      </c>
      <c r="B36" s="3">
        <v>25.68359</v>
      </c>
      <c r="C36" s="3">
        <v>25.6897</v>
      </c>
      <c r="D36" s="3">
        <v>25.70801</v>
      </c>
      <c r="E36" s="3">
        <v>25.71716</v>
      </c>
      <c r="F36" s="3">
        <v>25.73547</v>
      </c>
      <c r="G36" s="3"/>
    </row>
    <row r="37" spans="1:6" ht="12">
      <c r="A37" s="4" t="s">
        <v>45</v>
      </c>
      <c r="B37" s="2">
        <v>-0.3712972</v>
      </c>
      <c r="C37" s="2">
        <v>-0.3519694</v>
      </c>
      <c r="D37" s="2">
        <v>-0.3392538</v>
      </c>
      <c r="E37" s="2">
        <v>-0.3285726</v>
      </c>
      <c r="F37" s="2">
        <v>-0.3184001</v>
      </c>
    </row>
    <row r="38" spans="1:7" ht="12">
      <c r="A38" s="4" t="s">
        <v>52</v>
      </c>
      <c r="B38" s="2">
        <v>0</v>
      </c>
      <c r="C38" s="2">
        <v>-0.0001223069</v>
      </c>
      <c r="D38" s="2">
        <v>0</v>
      </c>
      <c r="E38" s="2">
        <v>4.116305E-05</v>
      </c>
      <c r="F38" s="2">
        <v>0.0001554739</v>
      </c>
      <c r="G38" s="2">
        <v>0.0002494352</v>
      </c>
    </row>
    <row r="39" spans="1:7" ht="12.75" thickBot="1">
      <c r="A39" s="4" t="s">
        <v>53</v>
      </c>
      <c r="B39" s="2">
        <v>0.0001548796</v>
      </c>
      <c r="C39" s="2">
        <v>-0.0002035051</v>
      </c>
      <c r="D39" s="2">
        <v>-8.127233E-05</v>
      </c>
      <c r="E39" s="2">
        <v>0.0001111328</v>
      </c>
      <c r="F39" s="2">
        <v>0.0001492119</v>
      </c>
      <c r="G39" s="2">
        <v>0.0009885144</v>
      </c>
    </row>
    <row r="40" spans="2:5" ht="12.75" thickBot="1">
      <c r="B40" s="7" t="s">
        <v>46</v>
      </c>
      <c r="C40" s="8">
        <v>-0.003754</v>
      </c>
      <c r="D40" s="18" t="s">
        <v>47</v>
      </c>
      <c r="E40" s="9">
        <v>3.116931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0.003754</v>
      </c>
      <c r="D4">
        <v>0.003755</v>
      </c>
      <c r="E4">
        <v>0.003754</v>
      </c>
      <c r="F4">
        <v>0.002081</v>
      </c>
      <c r="G4">
        <v>0.011701</v>
      </c>
    </row>
    <row r="5" spans="1:7" ht="12.75">
      <c r="A5" t="s">
        <v>13</v>
      </c>
      <c r="B5">
        <v>7.60411</v>
      </c>
      <c r="C5">
        <v>3.677643</v>
      </c>
      <c r="D5">
        <v>-0.990673</v>
      </c>
      <c r="E5">
        <v>-3.814719</v>
      </c>
      <c r="F5">
        <v>-6.343187</v>
      </c>
      <c r="G5">
        <v>5.818</v>
      </c>
    </row>
    <row r="6" spans="1:7" ht="12.75">
      <c r="A6" t="s">
        <v>14</v>
      </c>
      <c r="B6" s="49">
        <v>0.8402528</v>
      </c>
      <c r="C6" s="49">
        <v>71.06471</v>
      </c>
      <c r="D6" s="49">
        <v>4.477154</v>
      </c>
      <c r="E6" s="49">
        <v>-24.71232</v>
      </c>
      <c r="F6" s="49">
        <v>-92.56883</v>
      </c>
      <c r="G6" s="49">
        <v>0.01004175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1.165118</v>
      </c>
      <c r="C8" s="49">
        <v>1.413298</v>
      </c>
      <c r="D8" s="49">
        <v>-2.273162</v>
      </c>
      <c r="E8" s="49">
        <v>-3.261427</v>
      </c>
      <c r="F8" s="49">
        <v>-6.758158</v>
      </c>
      <c r="G8" s="49">
        <v>-1.723835</v>
      </c>
    </row>
    <row r="9" spans="1:7" ht="12.75">
      <c r="A9" t="s">
        <v>17</v>
      </c>
      <c r="B9" s="49">
        <v>1.400018</v>
      </c>
      <c r="C9" s="49">
        <v>0.5112748</v>
      </c>
      <c r="D9" s="49">
        <v>0.5836691</v>
      </c>
      <c r="E9" s="49">
        <v>0.2478334</v>
      </c>
      <c r="F9" s="49">
        <v>-3.261801</v>
      </c>
      <c r="G9" s="49">
        <v>0.0910809</v>
      </c>
    </row>
    <row r="10" spans="1:7" ht="12.75">
      <c r="A10" t="s">
        <v>18</v>
      </c>
      <c r="B10" s="49">
        <v>-0.2375617</v>
      </c>
      <c r="C10" s="49">
        <v>-0.1688883</v>
      </c>
      <c r="D10" s="49">
        <v>0.760437</v>
      </c>
      <c r="E10" s="49">
        <v>1.160051</v>
      </c>
      <c r="F10" s="49">
        <v>-0.1541573</v>
      </c>
      <c r="G10" s="49">
        <v>0.36649</v>
      </c>
    </row>
    <row r="11" spans="1:7" ht="12.75">
      <c r="A11" t="s">
        <v>19</v>
      </c>
      <c r="B11" s="49">
        <v>2.401596</v>
      </c>
      <c r="C11" s="49">
        <v>0.5442029</v>
      </c>
      <c r="D11" s="49">
        <v>0.7490686</v>
      </c>
      <c r="E11" s="49">
        <v>0.853001</v>
      </c>
      <c r="F11" s="49">
        <v>13.9052</v>
      </c>
      <c r="G11" s="49">
        <v>2.718232</v>
      </c>
    </row>
    <row r="12" spans="1:7" ht="12.75">
      <c r="A12" t="s">
        <v>20</v>
      </c>
      <c r="B12" s="49">
        <v>0.1848305</v>
      </c>
      <c r="C12" s="49">
        <v>0.1554905</v>
      </c>
      <c r="D12" s="49">
        <v>0.07084443</v>
      </c>
      <c r="E12" s="49">
        <v>-0.130285</v>
      </c>
      <c r="F12" s="49">
        <v>-0.2076192</v>
      </c>
      <c r="G12" s="49">
        <v>0.02218999</v>
      </c>
    </row>
    <row r="13" spans="1:7" ht="12.75">
      <c r="A13" t="s">
        <v>21</v>
      </c>
      <c r="B13" s="49">
        <v>0.002428109</v>
      </c>
      <c r="C13" s="49">
        <v>0.1826447</v>
      </c>
      <c r="D13" s="49">
        <v>0.07580281</v>
      </c>
      <c r="E13" s="49">
        <v>-0.02940211</v>
      </c>
      <c r="F13" s="49">
        <v>-0.266461</v>
      </c>
      <c r="G13" s="49">
        <v>0.01996593</v>
      </c>
    </row>
    <row r="14" spans="1:7" ht="12.75">
      <c r="A14" t="s">
        <v>22</v>
      </c>
      <c r="B14" s="49">
        <v>-0.0581249</v>
      </c>
      <c r="C14" s="49">
        <v>0.002681633</v>
      </c>
      <c r="D14" s="49">
        <v>0.001381267</v>
      </c>
      <c r="E14" s="49">
        <v>0.08039932</v>
      </c>
      <c r="F14" s="49">
        <v>0.1301291</v>
      </c>
      <c r="G14" s="49">
        <v>0.02924336</v>
      </c>
    </row>
    <row r="15" spans="1:7" ht="12.75">
      <c r="A15" t="s">
        <v>23</v>
      </c>
      <c r="B15" s="49">
        <v>-0.4059663</v>
      </c>
      <c r="C15" s="49">
        <v>-0.2386904</v>
      </c>
      <c r="D15" s="49">
        <v>-0.1492115</v>
      </c>
      <c r="E15" s="49">
        <v>-0.2351546</v>
      </c>
      <c r="F15" s="49">
        <v>-0.3910051</v>
      </c>
      <c r="G15" s="49">
        <v>-0.2608548</v>
      </c>
    </row>
    <row r="16" spans="1:7" ht="12.75">
      <c r="A16" t="s">
        <v>24</v>
      </c>
      <c r="B16" s="49">
        <v>0.006166993</v>
      </c>
      <c r="C16" s="49">
        <v>-0.03175261</v>
      </c>
      <c r="D16" s="49">
        <v>0.001154387</v>
      </c>
      <c r="E16" s="49">
        <v>-0.03050553</v>
      </c>
      <c r="F16" s="49">
        <v>-0.04088106</v>
      </c>
      <c r="G16" s="49">
        <v>-0.01926112</v>
      </c>
    </row>
    <row r="17" spans="1:7" ht="12.75">
      <c r="A17" t="s">
        <v>25</v>
      </c>
      <c r="B17" s="49">
        <v>-0.03042301</v>
      </c>
      <c r="C17" s="49">
        <v>-0.0388498</v>
      </c>
      <c r="D17" s="49">
        <v>-0.04400055</v>
      </c>
      <c r="E17" s="49">
        <v>-0.0285586</v>
      </c>
      <c r="F17" s="49">
        <v>-0.02374459</v>
      </c>
      <c r="G17" s="49">
        <v>-0.03437643</v>
      </c>
    </row>
    <row r="18" spans="1:7" ht="12.75">
      <c r="A18" t="s">
        <v>26</v>
      </c>
      <c r="B18" s="49">
        <v>0.002122873</v>
      </c>
      <c r="C18" s="49">
        <v>0.003049896</v>
      </c>
      <c r="D18" s="49">
        <v>0.01397782</v>
      </c>
      <c r="E18" s="49">
        <v>0.02800104</v>
      </c>
      <c r="F18" s="49">
        <v>0.02036909</v>
      </c>
      <c r="G18" s="49">
        <v>0.0138365</v>
      </c>
    </row>
    <row r="19" spans="1:7" ht="12.75">
      <c r="A19" t="s">
        <v>27</v>
      </c>
      <c r="B19" s="49">
        <v>-0.2041792</v>
      </c>
      <c r="C19" s="49">
        <v>-0.1684858</v>
      </c>
      <c r="D19" s="49">
        <v>-0.1812383</v>
      </c>
      <c r="E19" s="49">
        <v>-0.171209</v>
      </c>
      <c r="F19" s="49">
        <v>-0.1499839</v>
      </c>
      <c r="G19" s="49">
        <v>-0.1749125</v>
      </c>
    </row>
    <row r="20" spans="1:7" ht="12.75">
      <c r="A20" t="s">
        <v>28</v>
      </c>
      <c r="B20" s="49">
        <v>-0.001455247</v>
      </c>
      <c r="C20" s="49">
        <v>-0.003413692</v>
      </c>
      <c r="D20" s="49">
        <v>-0.005051309</v>
      </c>
      <c r="E20" s="49">
        <v>-0.007825405</v>
      </c>
      <c r="F20" s="49">
        <v>-0.003870581</v>
      </c>
      <c r="G20" s="49">
        <v>-0.004645734</v>
      </c>
    </row>
    <row r="21" spans="1:7" ht="12.75">
      <c r="A21" t="s">
        <v>29</v>
      </c>
      <c r="B21" s="49">
        <v>-91.11396</v>
      </c>
      <c r="C21" s="49">
        <v>120.2381</v>
      </c>
      <c r="D21" s="49">
        <v>47.79857</v>
      </c>
      <c r="E21" s="49">
        <v>-65.18749</v>
      </c>
      <c r="F21" s="49">
        <v>-86.61144</v>
      </c>
      <c r="G21" s="49">
        <v>0.00175237</v>
      </c>
    </row>
    <row r="22" spans="1:7" ht="12.75">
      <c r="A22" t="s">
        <v>30</v>
      </c>
      <c r="B22" s="49">
        <v>152.0939</v>
      </c>
      <c r="C22" s="49">
        <v>73.55418</v>
      </c>
      <c r="D22" s="49">
        <v>-19.81348</v>
      </c>
      <c r="E22" s="49">
        <v>-76.29586</v>
      </c>
      <c r="F22" s="49">
        <v>-126.8705</v>
      </c>
      <c r="G22" s="49">
        <v>0</v>
      </c>
    </row>
    <row r="23" spans="1:7" ht="12.75">
      <c r="A23" t="s">
        <v>31</v>
      </c>
      <c r="B23" s="49">
        <v>2.030215</v>
      </c>
      <c r="C23" s="49">
        <v>-0.3657116</v>
      </c>
      <c r="D23" s="49">
        <v>-1.737447</v>
      </c>
      <c r="E23" s="49">
        <v>-1.122326</v>
      </c>
      <c r="F23" s="49">
        <v>6.801386</v>
      </c>
      <c r="G23" s="49">
        <v>0.4247802</v>
      </c>
    </row>
    <row r="24" spans="1:7" ht="12.75">
      <c r="A24" t="s">
        <v>32</v>
      </c>
      <c r="B24" s="49">
        <v>-1.129415</v>
      </c>
      <c r="C24" s="49">
        <v>-2.876243</v>
      </c>
      <c r="D24" s="49">
        <v>-0.02753139</v>
      </c>
      <c r="E24" s="49">
        <v>0.2928979</v>
      </c>
      <c r="F24" s="49">
        <v>-1.074322</v>
      </c>
      <c r="G24" s="49">
        <v>-0.9350248</v>
      </c>
    </row>
    <row r="25" spans="1:7" ht="12.75">
      <c r="A25" t="s">
        <v>33</v>
      </c>
      <c r="B25" s="49">
        <v>-0.2149597</v>
      </c>
      <c r="C25" s="49">
        <v>-0.5857627</v>
      </c>
      <c r="D25" s="49">
        <v>-0.5423551</v>
      </c>
      <c r="E25" s="49">
        <v>-0.1642692</v>
      </c>
      <c r="F25" s="49">
        <v>-1.119354</v>
      </c>
      <c r="G25" s="49">
        <v>-0.4913177</v>
      </c>
    </row>
    <row r="26" spans="1:7" ht="12.75">
      <c r="A26" t="s">
        <v>34</v>
      </c>
      <c r="B26" s="49">
        <v>0.3997664</v>
      </c>
      <c r="C26" s="49">
        <v>0.08514574</v>
      </c>
      <c r="D26" s="49">
        <v>0.3522633</v>
      </c>
      <c r="E26" s="49">
        <v>0.292738</v>
      </c>
      <c r="F26" s="49">
        <v>1.441078</v>
      </c>
      <c r="G26" s="49">
        <v>0.4259782</v>
      </c>
    </row>
    <row r="27" spans="1:7" ht="12.75">
      <c r="A27" t="s">
        <v>35</v>
      </c>
      <c r="B27" s="49">
        <v>0.1001016</v>
      </c>
      <c r="C27" s="49">
        <v>0.4438253</v>
      </c>
      <c r="D27" s="49">
        <v>0.2174296</v>
      </c>
      <c r="E27" s="49">
        <v>-0.04876986</v>
      </c>
      <c r="F27" s="49">
        <v>0.4094795</v>
      </c>
      <c r="G27" s="49">
        <v>0.2164725</v>
      </c>
    </row>
    <row r="28" spans="1:7" ht="12.75">
      <c r="A28" t="s">
        <v>36</v>
      </c>
      <c r="B28" s="49">
        <v>-0.1791534</v>
      </c>
      <c r="C28" s="49">
        <v>-0.3970089</v>
      </c>
      <c r="D28" s="49">
        <v>-0.1918336</v>
      </c>
      <c r="E28" s="49">
        <v>-0.181418</v>
      </c>
      <c r="F28" s="49">
        <v>-0.1986132</v>
      </c>
      <c r="G28" s="49">
        <v>-0.2377561</v>
      </c>
    </row>
    <row r="29" spans="1:7" ht="12.75">
      <c r="A29" t="s">
        <v>37</v>
      </c>
      <c r="B29" s="49">
        <v>0.06067269</v>
      </c>
      <c r="C29" s="49">
        <v>-0.01990469</v>
      </c>
      <c r="D29" s="49">
        <v>0.07429502</v>
      </c>
      <c r="E29" s="49">
        <v>0.0291282</v>
      </c>
      <c r="F29" s="49">
        <v>-0.004456589</v>
      </c>
      <c r="G29" s="49">
        <v>0.02829673</v>
      </c>
    </row>
    <row r="30" spans="1:7" ht="12.75">
      <c r="A30" t="s">
        <v>38</v>
      </c>
      <c r="B30" s="49">
        <v>0.01529275</v>
      </c>
      <c r="C30" s="49">
        <v>0.08886064</v>
      </c>
      <c r="D30" s="49">
        <v>-0.02644569</v>
      </c>
      <c r="E30" s="49">
        <v>-0.06352497</v>
      </c>
      <c r="F30" s="49">
        <v>0.2714396</v>
      </c>
      <c r="G30" s="49">
        <v>0.03809984</v>
      </c>
    </row>
    <row r="31" spans="1:7" ht="12.75">
      <c r="A31" t="s">
        <v>39</v>
      </c>
      <c r="B31" s="49">
        <v>-0.005460155</v>
      </c>
      <c r="C31" s="49">
        <v>0.01808584</v>
      </c>
      <c r="D31" s="49">
        <v>0.06100757</v>
      </c>
      <c r="E31" s="49">
        <v>0.01202993</v>
      </c>
      <c r="F31" s="49">
        <v>0.01955399</v>
      </c>
      <c r="G31" s="49">
        <v>0.02373929</v>
      </c>
    </row>
    <row r="32" spans="1:7" ht="12.75">
      <c r="A32" t="s">
        <v>40</v>
      </c>
      <c r="B32" s="49">
        <v>0.01330412</v>
      </c>
      <c r="C32" s="49">
        <v>-0.0210035</v>
      </c>
      <c r="D32" s="49">
        <v>-0.01517381</v>
      </c>
      <c r="E32" s="49">
        <v>-0.0262693</v>
      </c>
      <c r="F32" s="49">
        <v>-0.002587255</v>
      </c>
      <c r="G32" s="49">
        <v>-0.01344792</v>
      </c>
    </row>
    <row r="33" spans="1:7" ht="12.75">
      <c r="A33" t="s">
        <v>41</v>
      </c>
      <c r="B33" s="49">
        <v>0.1360751</v>
      </c>
      <c r="C33" s="49">
        <v>0.07646262</v>
      </c>
      <c r="D33" s="49">
        <v>0.1100539</v>
      </c>
      <c r="E33" s="49">
        <v>0.1103345</v>
      </c>
      <c r="F33" s="49">
        <v>0.07828392</v>
      </c>
      <c r="G33" s="49">
        <v>0.1015763</v>
      </c>
    </row>
    <row r="34" spans="1:7" ht="12.75">
      <c r="A34" t="s">
        <v>42</v>
      </c>
      <c r="B34" s="49">
        <v>-0.02846157</v>
      </c>
      <c r="C34" s="49">
        <v>-0.003963002</v>
      </c>
      <c r="D34" s="49">
        <v>-0.001354698</v>
      </c>
      <c r="E34" s="49">
        <v>0.004043362</v>
      </c>
      <c r="F34" s="49">
        <v>-0.0204341</v>
      </c>
      <c r="G34" s="49">
        <v>-0.007192057</v>
      </c>
    </row>
    <row r="35" spans="1:7" ht="12.75">
      <c r="A35" t="s">
        <v>43</v>
      </c>
      <c r="B35" s="49">
        <v>-0.008920133</v>
      </c>
      <c r="C35" s="49">
        <v>-0.004634587</v>
      </c>
      <c r="D35" s="49">
        <v>-0.0001904689</v>
      </c>
      <c r="E35" s="49">
        <v>0.0002752837</v>
      </c>
      <c r="F35" s="49">
        <v>0.001439068</v>
      </c>
      <c r="G35" s="49">
        <v>-0.002196163</v>
      </c>
    </row>
    <row r="36" spans="1:6" ht="12.75">
      <c r="A36" t="s">
        <v>44</v>
      </c>
      <c r="B36" s="49">
        <v>25.68359</v>
      </c>
      <c r="C36" s="49">
        <v>25.6897</v>
      </c>
      <c r="D36" s="49">
        <v>25.70801</v>
      </c>
      <c r="E36" s="49">
        <v>25.71716</v>
      </c>
      <c r="F36" s="49">
        <v>25.73547</v>
      </c>
    </row>
    <row r="37" spans="1:6" ht="12.75">
      <c r="A37" t="s">
        <v>45</v>
      </c>
      <c r="B37" s="49">
        <v>-0.3712972</v>
      </c>
      <c r="C37" s="49">
        <v>-0.3519694</v>
      </c>
      <c r="D37" s="49">
        <v>-0.3392538</v>
      </c>
      <c r="E37" s="49">
        <v>-0.3285726</v>
      </c>
      <c r="F37" s="49">
        <v>-0.3184001</v>
      </c>
    </row>
    <row r="38" spans="1:7" ht="12.75">
      <c r="A38" t="s">
        <v>54</v>
      </c>
      <c r="B38" s="49">
        <v>0</v>
      </c>
      <c r="C38" s="49">
        <v>-0.0001223069</v>
      </c>
      <c r="D38" s="49">
        <v>0</v>
      </c>
      <c r="E38" s="49">
        <v>4.116305E-05</v>
      </c>
      <c r="F38" s="49">
        <v>0.0001554739</v>
      </c>
      <c r="G38" s="49">
        <v>0.0002494352</v>
      </c>
    </row>
    <row r="39" spans="1:7" ht="12.75">
      <c r="A39" t="s">
        <v>55</v>
      </c>
      <c r="B39" s="49">
        <v>0.0001548796</v>
      </c>
      <c r="C39" s="49">
        <v>-0.0002035051</v>
      </c>
      <c r="D39" s="49">
        <v>-8.127233E-05</v>
      </c>
      <c r="E39" s="49">
        <v>0.0001111328</v>
      </c>
      <c r="F39" s="49">
        <v>0.0001492119</v>
      </c>
      <c r="G39" s="49">
        <v>0.0009885144</v>
      </c>
    </row>
    <row r="40" spans="2:5" ht="12.75">
      <c r="B40" t="s">
        <v>46</v>
      </c>
      <c r="C40">
        <v>-0.003754</v>
      </c>
      <c r="D40" t="s">
        <v>47</v>
      </c>
      <c r="E40">
        <v>3.116931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9.271949346706638E-07</v>
      </c>
      <c r="C50">
        <f>-0.017/(C7*C7+C22*C22)*(C21*C22+C6*C7)</f>
        <v>-0.00012230687245685438</v>
      </c>
      <c r="D50">
        <f>-0.017/(D7*D7+D22*D22)*(D21*D22+D6*D7)</f>
        <v>-7.45013303089251E-06</v>
      </c>
      <c r="E50">
        <f>-0.017/(E7*E7+E22*E22)*(E21*E22+E6*E7)</f>
        <v>4.116304682123123E-05</v>
      </c>
      <c r="F50">
        <f>-0.017/(F7*F7+F22*F22)*(F21*F22+F6*F7)</f>
        <v>0.00015547395148159064</v>
      </c>
      <c r="G50">
        <f>(B50*B$4+C50*C$4+D50*D$4+E50*E$4+F50*F$4)/SUM(B$4:F$4)</f>
        <v>-4.4546556787248405E-07</v>
      </c>
    </row>
    <row r="51" spans="1:7" ht="12.75">
      <c r="A51" t="s">
        <v>58</v>
      </c>
      <c r="B51">
        <f>-0.017/(B7*B7+B22*B22)*(B21*B7-B6*B22)</f>
        <v>0.0001548796299306326</v>
      </c>
      <c r="C51">
        <f>-0.017/(C7*C7+C22*C22)*(C21*C7-C6*C22)</f>
        <v>-0.00020350515182880713</v>
      </c>
      <c r="D51">
        <f>-0.017/(D7*D7+D22*D22)*(D21*D7-D6*D22)</f>
        <v>-8.12723303061805E-05</v>
      </c>
      <c r="E51">
        <f>-0.017/(E7*E7+E22*E22)*(E21*E7-E6*E22)</f>
        <v>0.00011113279000574461</v>
      </c>
      <c r="F51">
        <f>-0.017/(F7*F7+F22*F22)*(F21*F7-F6*F22)</f>
        <v>0.00014921195379614453</v>
      </c>
      <c r="G51">
        <f>(B51*B$4+C51*C$4+D51*D$4+E51*E$4+F51*F$4)/SUM(B$4:F$4)</f>
        <v>5.60683917939932E-07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9999.96313427572</v>
      </c>
      <c r="C62">
        <f>C7+(2/0.017)*(C8*C50-C23*C51)</f>
        <v>9999.97090820554</v>
      </c>
      <c r="D62">
        <f>D7+(2/0.017)*(D8*D50-D23*D51)</f>
        <v>9999.98537988151</v>
      </c>
      <c r="E62">
        <f>E7+(2/0.017)*(E8*E50-E23*E51)</f>
        <v>9999.998879640867</v>
      </c>
      <c r="F62">
        <f>F7+(2/0.017)*(F8*F50-F23*F51)</f>
        <v>9999.756992279697</v>
      </c>
    </row>
    <row r="63" spans="1:6" ht="12.75">
      <c r="A63" t="s">
        <v>66</v>
      </c>
      <c r="B63">
        <f>B8+(3/0.017)*(B9*B50-B24*B51)</f>
        <v>1.1962159059122623</v>
      </c>
      <c r="C63">
        <f>C8+(3/0.017)*(C9*C50-C24*C51)</f>
        <v>1.2989692899707856</v>
      </c>
      <c r="D63">
        <f>D8+(3/0.017)*(D9*D50-D24*D51)</f>
        <v>-2.27432422694051</v>
      </c>
      <c r="E63">
        <f>E8+(3/0.017)*(E9*E50-E24*E51)</f>
        <v>-3.265370938170428</v>
      </c>
      <c r="F63">
        <f>F8+(3/0.017)*(F9*F50-F24*F51)</f>
        <v>-6.819362130433603</v>
      </c>
    </row>
    <row r="64" spans="1:6" ht="12.75">
      <c r="A64" t="s">
        <v>67</v>
      </c>
      <c r="B64">
        <f>B9+(4/0.017)*(B10*B50-B25*B51)</f>
        <v>1.407799791242609</v>
      </c>
      <c r="C64">
        <f>C9+(4/0.017)*(C10*C50-C25*C51)</f>
        <v>0.4880866758984478</v>
      </c>
      <c r="D64">
        <f>D9+(4/0.017)*(D10*D50-D25*D51)</f>
        <v>0.5719646718489284</v>
      </c>
      <c r="E64">
        <f>E9+(4/0.017)*(E10*E50-E25*E51)</f>
        <v>0.2633644419143595</v>
      </c>
      <c r="F64">
        <f>F9+(4/0.017)*(F10*F50-F25*F51)</f>
        <v>-3.228141340529695</v>
      </c>
    </row>
    <row r="65" spans="1:6" ht="12.75">
      <c r="A65" t="s">
        <v>68</v>
      </c>
      <c r="B65">
        <f>B10+(5/0.017)*(B11*B50-B26*B51)</f>
        <v>-0.25511726601305174</v>
      </c>
      <c r="C65">
        <f>C10+(5/0.017)*(C11*C50-C26*C51)</f>
        <v>-0.18336834645137473</v>
      </c>
      <c r="D65">
        <f>D10+(5/0.017)*(D11*D50-D26*D51)</f>
        <v>0.7672159995744355</v>
      </c>
      <c r="E65">
        <f>E10+(5/0.017)*(E11*E50-E26*E51)</f>
        <v>1.1608096263002516</v>
      </c>
      <c r="F65">
        <f>F10+(5/0.017)*(F11*F50-F26*F51)</f>
        <v>0.4184516194674041</v>
      </c>
    </row>
    <row r="66" spans="1:6" ht="12.75">
      <c r="A66" t="s">
        <v>69</v>
      </c>
      <c r="B66">
        <f>B11+(6/0.017)*(B12*B50-B27*B51)</f>
        <v>2.39618459122585</v>
      </c>
      <c r="C66">
        <f>C11+(6/0.017)*(C12*C50-C27*C51)</f>
        <v>0.5693687276388989</v>
      </c>
      <c r="D66">
        <f>D11+(6/0.017)*(D12*D50-D27*D51)</f>
        <v>0.7551191446499563</v>
      </c>
      <c r="E66">
        <f>E11+(6/0.017)*(E12*E50-E27*E51)</f>
        <v>0.8530211187252537</v>
      </c>
      <c r="F66">
        <f>F11+(6/0.017)*(F12*F50-F27*F51)</f>
        <v>13.872242842236972</v>
      </c>
    </row>
    <row r="67" spans="1:6" ht="12.75">
      <c r="A67" t="s">
        <v>70</v>
      </c>
      <c r="B67">
        <f>B12+(7/0.017)*(B13*B50-B28*B51)</f>
        <v>0.19625674972719187</v>
      </c>
      <c r="C67">
        <f>C12+(7/0.017)*(C13*C50-C28*C51)</f>
        <v>0.11302435826482607</v>
      </c>
      <c r="D67">
        <f>D12+(7/0.017)*(D13*D50-D28*D51)</f>
        <v>0.06419216334991328</v>
      </c>
      <c r="E67">
        <f>E12+(7/0.017)*(E13*E50-E28*E51)</f>
        <v>-0.12248156138430447</v>
      </c>
      <c r="F67">
        <f>F12+(7/0.017)*(F13*F50-F28*F51)</f>
        <v>-0.2124748451028366</v>
      </c>
    </row>
    <row r="68" spans="1:6" ht="12.75">
      <c r="A68" t="s">
        <v>71</v>
      </c>
      <c r="B68">
        <f>B13+(8/0.017)*(B14*B50-B29*B51)</f>
        <v>-0.0020193530644490505</v>
      </c>
      <c r="C68">
        <f>C13+(8/0.017)*(C14*C50-C29*C51)</f>
        <v>0.18058414042077062</v>
      </c>
      <c r="D68">
        <f>D13+(8/0.017)*(D14*D50-D29*D51)</f>
        <v>0.07863944001536145</v>
      </c>
      <c r="E68">
        <f>E13+(8/0.017)*(E14*E50-E29*E51)</f>
        <v>-0.029368047487195376</v>
      </c>
      <c r="F68">
        <f>F13+(8/0.017)*(F14*F50-F29*F51)</f>
        <v>-0.2566272768321414</v>
      </c>
    </row>
    <row r="69" spans="1:6" ht="12.75">
      <c r="A69" t="s">
        <v>72</v>
      </c>
      <c r="B69">
        <f>B14+(9/0.017)*(B15*B50-B30*B51)</f>
        <v>-0.059578106365803414</v>
      </c>
      <c r="C69">
        <f>C14+(9/0.017)*(C15*C50-C30*C51)</f>
        <v>0.027710672358736747</v>
      </c>
      <c r="D69">
        <f>D14+(9/0.017)*(D15*D50-D30*D51)</f>
        <v>0.0008319190027622041</v>
      </c>
      <c r="E69">
        <f>E14+(9/0.017)*(E15*E50-E30*E51)</f>
        <v>0.07901227565117235</v>
      </c>
      <c r="F69">
        <f>F14+(9/0.017)*(F15*F50-F30*F51)</f>
        <v>0.07650331947053612</v>
      </c>
    </row>
    <row r="70" spans="1:6" ht="12.75">
      <c r="A70" t="s">
        <v>73</v>
      </c>
      <c r="B70">
        <f>B15+(10/0.017)*(B16*B50-B31*B51)</f>
        <v>-0.4054654854173908</v>
      </c>
      <c r="C70">
        <f>C15+(10/0.017)*(C16*C50-C31*C51)</f>
        <v>-0.23424091527259192</v>
      </c>
      <c r="D70">
        <f>D15+(10/0.017)*(D16*D50-D31*D51)</f>
        <v>-0.1462999546802951</v>
      </c>
      <c r="E70">
        <f>E15+(10/0.017)*(E16*E50-E31*E51)</f>
        <v>-0.23667967073186486</v>
      </c>
      <c r="F70">
        <f>F15+(10/0.017)*(F16*F50-F31*F51)</f>
        <v>-0.3964601758772743</v>
      </c>
    </row>
    <row r="71" spans="1:6" ht="12.75">
      <c r="A71" t="s">
        <v>74</v>
      </c>
      <c r="B71">
        <f>B16+(11/0.017)*(B17*B50-B32*B51)</f>
        <v>0.00481545196046213</v>
      </c>
      <c r="C71">
        <f>C16+(11/0.017)*(C17*C50-C32*C51)</f>
        <v>-0.03144378365596956</v>
      </c>
      <c r="D71">
        <f>D16+(11/0.017)*(D17*D50-D32*D51)</f>
        <v>0.0005685393281589025</v>
      </c>
      <c r="E71">
        <f>E16+(11/0.017)*(E17*E50-E32*E51)</f>
        <v>-0.029377174839585882</v>
      </c>
      <c r="F71">
        <f>F16+(11/0.017)*(F17*F50-F32*F51)</f>
        <v>-0.04301998790947091</v>
      </c>
    </row>
    <row r="72" spans="1:6" ht="12.75">
      <c r="A72" t="s">
        <v>75</v>
      </c>
      <c r="B72">
        <f>B17+(12/0.017)*(B18*B50-B33*B51)</f>
        <v>-0.04529827551553972</v>
      </c>
      <c r="C72">
        <f>C17+(12/0.017)*(C18*C50-C33*C51)</f>
        <v>-0.028129201987353143</v>
      </c>
      <c r="D72">
        <f>D17+(12/0.017)*(D18*D50-D33*D51)</f>
        <v>-0.03776040861614013</v>
      </c>
      <c r="E72">
        <f>E17+(12/0.017)*(E18*E50-E33*E51)</f>
        <v>-0.036400368963524</v>
      </c>
      <c r="F72">
        <f>F17+(12/0.017)*(F18*F50-F33*F51)</f>
        <v>-0.029754496171979002</v>
      </c>
    </row>
    <row r="73" spans="1:6" ht="12.75">
      <c r="A73" t="s">
        <v>76</v>
      </c>
      <c r="B73">
        <f>B18+(13/0.017)*(B19*B50-B34*B51)</f>
        <v>0.005349016859700936</v>
      </c>
      <c r="C73">
        <f>C18+(13/0.017)*(C19*C50-C34*C51)</f>
        <v>0.018191439474110685</v>
      </c>
      <c r="D73">
        <f>D18+(13/0.017)*(D19*D50-D34*D51)</f>
        <v>0.01492616998621364</v>
      </c>
      <c r="E73">
        <f>E18+(13/0.017)*(E19*E50-E34*E51)</f>
        <v>0.022268166801021647</v>
      </c>
      <c r="F73">
        <f>F18+(13/0.017)*(F19*F50-F34*F51)</f>
        <v>0.004868824771458747</v>
      </c>
    </row>
    <row r="74" spans="1:6" ht="12.75">
      <c r="A74" t="s">
        <v>77</v>
      </c>
      <c r="B74">
        <f>B19+(14/0.017)*(B20*B50-B35*B51)</f>
        <v>-0.20304256668208537</v>
      </c>
      <c r="C74">
        <f>C19+(14/0.017)*(C20*C50-C35*C51)</f>
        <v>-0.1689186835733335</v>
      </c>
      <c r="D74">
        <f>D19+(14/0.017)*(D20*D50-D35*D51)</f>
        <v>-0.1812200562930901</v>
      </c>
      <c r="E74">
        <f>E19+(14/0.017)*(E20*E50-E35*E51)</f>
        <v>-0.1714994675183811</v>
      </c>
      <c r="F74">
        <f>F19+(14/0.017)*(F20*F50-F35*F51)</f>
        <v>-0.15065631231690302</v>
      </c>
    </row>
    <row r="75" spans="1:6" ht="12.75">
      <c r="A75" t="s">
        <v>78</v>
      </c>
      <c r="B75" s="49">
        <f>B20</f>
        <v>-0.001455247</v>
      </c>
      <c r="C75" s="49">
        <f>C20</f>
        <v>-0.003413692</v>
      </c>
      <c r="D75" s="49">
        <f>D20</f>
        <v>-0.005051309</v>
      </c>
      <c r="E75" s="49">
        <f>E20</f>
        <v>-0.007825405</v>
      </c>
      <c r="F75" s="49">
        <f>F20</f>
        <v>-0.003870581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152.11535122937997</v>
      </c>
      <c r="C82">
        <f>C22+(2/0.017)*(C8*C51+C23*C50)</f>
        <v>73.5256053668174</v>
      </c>
      <c r="D82">
        <f>D22+(2/0.017)*(D8*D51+D23*D50)</f>
        <v>-19.790222425389693</v>
      </c>
      <c r="E82">
        <f>E22+(2/0.017)*(E8*E51+E23*E50)</f>
        <v>-76.34393645171727</v>
      </c>
      <c r="F82">
        <f>F22+(2/0.017)*(F8*F51+F23*F50)</f>
        <v>-126.8647305414437</v>
      </c>
    </row>
    <row r="83" spans="1:6" ht="12.75">
      <c r="A83" t="s">
        <v>81</v>
      </c>
      <c r="B83">
        <f>B23+(3/0.017)*(B9*B51+B24*B50)</f>
        <v>2.068295073271015</v>
      </c>
      <c r="C83">
        <f>C23+(3/0.017)*(C9*C51+C24*C50)</f>
        <v>-0.32199326530193934</v>
      </c>
      <c r="D83">
        <f>D23+(3/0.017)*(D9*D51+D24*D50)</f>
        <v>-1.745781888594121</v>
      </c>
      <c r="E83">
        <f>E23+(3/0.017)*(E9*E51+E24*E50)</f>
        <v>-1.1153379434405617</v>
      </c>
      <c r="F83">
        <f>F23+(3/0.017)*(F9*F51+F24*F50)</f>
        <v>6.686022096480972</v>
      </c>
    </row>
    <row r="84" spans="1:6" ht="12.75">
      <c r="A84" t="s">
        <v>82</v>
      </c>
      <c r="B84">
        <f>B24+(4/0.017)*(B10*B51+B25*B50)</f>
        <v>-1.1381191829945154</v>
      </c>
      <c r="C84">
        <f>C24+(4/0.017)*(C10*C51+C25*C50)</f>
        <v>-2.8512988957711785</v>
      </c>
      <c r="D84">
        <f>D24+(4/0.017)*(D10*D51+D25*D50)</f>
        <v>-0.04112241809319011</v>
      </c>
      <c r="E84">
        <f>E24+(4/0.017)*(E10*E51+E25*E50)</f>
        <v>0.3216409313901336</v>
      </c>
      <c r="F84">
        <f>F24+(4/0.017)*(F10*F51+F25*F50)</f>
        <v>-1.12068258856745</v>
      </c>
    </row>
    <row r="85" spans="1:6" ht="12.75">
      <c r="A85" t="s">
        <v>83</v>
      </c>
      <c r="B85">
        <f>B25+(5/0.017)*(B11*B51+B26*B50)</f>
        <v>-0.10545118202822969</v>
      </c>
      <c r="C85">
        <f>C25+(5/0.017)*(C11*C51+C26*C50)</f>
        <v>-0.6213985832213534</v>
      </c>
      <c r="D85">
        <f>D25+(5/0.017)*(D11*D51+D26*D50)</f>
        <v>-0.5610324409200262</v>
      </c>
      <c r="E85">
        <f>E25+(5/0.017)*(E11*E51+E26*E50)</f>
        <v>-0.13284379735057536</v>
      </c>
      <c r="F85">
        <f>F25+(5/0.017)*(F11*F51+F26*F50)</f>
        <v>-0.44321513206490093</v>
      </c>
    </row>
    <row r="86" spans="1:6" ht="12.75">
      <c r="A86" t="s">
        <v>84</v>
      </c>
      <c r="B86">
        <f>B26+(6/0.017)*(B12*B51+B27*B50)</f>
        <v>0.4099026211069528</v>
      </c>
      <c r="C86">
        <f>C26+(6/0.017)*(C12*C51+C27*C50)</f>
        <v>0.05481891570447214</v>
      </c>
      <c r="D86">
        <f>D26+(6/0.017)*(D12*D51+D27*D50)</f>
        <v>0.349659451284647</v>
      </c>
      <c r="E86">
        <f>E26+(6/0.017)*(E12*E51+E27*E50)</f>
        <v>0.2869192523847494</v>
      </c>
      <c r="F86">
        <f>F26+(6/0.017)*(F12*F51+F27*F50)</f>
        <v>1.452613575095805</v>
      </c>
    </row>
    <row r="87" spans="1:6" ht="12.75">
      <c r="A87" t="s">
        <v>85</v>
      </c>
      <c r="B87">
        <f>B27+(7/0.017)*(B13*B51+B28*B50)</f>
        <v>0.10018805185225856</v>
      </c>
      <c r="C87">
        <f>C27+(7/0.017)*(C13*C51+C28*C50)</f>
        <v>0.44851438567330376</v>
      </c>
      <c r="D87">
        <f>D27+(7/0.017)*(D13*D51+D28*D50)</f>
        <v>0.21548134139949227</v>
      </c>
      <c r="E87">
        <f>E27+(7/0.017)*(E13*E51+E28*E50)</f>
        <v>-0.05319025958894056</v>
      </c>
      <c r="F87">
        <f>F27+(7/0.017)*(F13*F51+F28*F50)</f>
        <v>0.38039312246552087</v>
      </c>
    </row>
    <row r="88" spans="1:6" ht="12.75">
      <c r="A88" t="s">
        <v>86</v>
      </c>
      <c r="B88">
        <f>B28+(8/0.017)*(B14*B51+B29*B50)</f>
        <v>-0.1833633329839596</v>
      </c>
      <c r="C88">
        <f>C28+(8/0.017)*(C14*C51+C29*C50)</f>
        <v>-0.3961200744704428</v>
      </c>
      <c r="D88">
        <f>D28+(8/0.017)*(D14*D51+D29*D50)</f>
        <v>-0.19214690191548134</v>
      </c>
      <c r="E88">
        <f>E28+(8/0.017)*(E14*E51+E29*E50)</f>
        <v>-0.17664905590278454</v>
      </c>
      <c r="F88">
        <f>F28+(8/0.017)*(F14*F51+F29*F50)</f>
        <v>-0.18980193705657672</v>
      </c>
    </row>
    <row r="89" spans="1:6" ht="12.75">
      <c r="A89" t="s">
        <v>87</v>
      </c>
      <c r="B89">
        <f>B29+(9/0.017)*(B15*B51+B30*B50)</f>
        <v>0.0273929500863683</v>
      </c>
      <c r="C89">
        <f>C29+(9/0.017)*(C15*C51+C30*C50)</f>
        <v>5.755306838107696E-05</v>
      </c>
      <c r="D89">
        <f>D29+(9/0.017)*(D15*D51+D30*D50)</f>
        <v>0.0808193795293335</v>
      </c>
      <c r="E89">
        <f>E29+(9/0.017)*(E15*E51+E30*E50)</f>
        <v>0.013908528655528846</v>
      </c>
      <c r="F89">
        <f>F29+(9/0.017)*(F15*F51+F30*F50)</f>
        <v>-0.013001743672474734</v>
      </c>
    </row>
    <row r="90" spans="1:6" ht="12.75">
      <c r="A90" t="s">
        <v>88</v>
      </c>
      <c r="B90">
        <f>B30+(10/0.017)*(B16*B51+B31*B50)</f>
        <v>0.015851619979744873</v>
      </c>
      <c r="C90">
        <f>C30+(10/0.017)*(C16*C51+C31*C50)</f>
        <v>0.0913605207016799</v>
      </c>
      <c r="D90">
        <f>D30+(10/0.017)*(D16*D51+D31*D50)</f>
        <v>-0.026768239549386265</v>
      </c>
      <c r="E90">
        <f>E30+(10/0.017)*(E16*E51+E31*E50)</f>
        <v>-0.06522789711038694</v>
      </c>
      <c r="F90">
        <f>F30+(10/0.017)*(F16*F51+F31*F50)</f>
        <v>0.2696397136803965</v>
      </c>
    </row>
    <row r="91" spans="1:6" ht="12.75">
      <c r="A91" t="s">
        <v>89</v>
      </c>
      <c r="B91">
        <f>B31+(11/0.017)*(B17*B51+B32*B50)</f>
        <v>-0.008501052599559914</v>
      </c>
      <c r="C91">
        <f>C31+(11/0.017)*(C17*C51+C32*C50)</f>
        <v>0.024863785604401743</v>
      </c>
      <c r="D91">
        <f>D31+(11/0.017)*(D17*D51+D32*D50)</f>
        <v>0.06339461797057236</v>
      </c>
      <c r="E91">
        <f>E31+(11/0.017)*(E17*E51+E32*E50)</f>
        <v>0.009276616203075924</v>
      </c>
      <c r="F91">
        <f>F31+(11/0.017)*(F17*F51+F32*F50)</f>
        <v>0.017001195784257774</v>
      </c>
    </row>
    <row r="92" spans="1:6" ht="12.75">
      <c r="A92" t="s">
        <v>90</v>
      </c>
      <c r="B92">
        <f>B32+(12/0.017)*(B18*B51+B33*B50)</f>
        <v>0.013625266772765553</v>
      </c>
      <c r="C92">
        <f>C32+(12/0.017)*(C18*C51+C33*C50)</f>
        <v>-0.02804296361924635</v>
      </c>
      <c r="D92">
        <f>D32+(12/0.017)*(D18*D51+D33*D50)</f>
        <v>-0.016554463787930972</v>
      </c>
      <c r="E92">
        <f>E32+(12/0.017)*(E18*E51+E33*E50)</f>
        <v>-0.020866802667463817</v>
      </c>
      <c r="F92">
        <f>F32+(12/0.017)*(F18*F51+F33*F50)</f>
        <v>0.008149513538224636</v>
      </c>
    </row>
    <row r="93" spans="1:6" ht="12.75">
      <c r="A93" t="s">
        <v>91</v>
      </c>
      <c r="B93">
        <f>B33+(13/0.017)*(B19*B51+B34*B50)</f>
        <v>0.11187247360777047</v>
      </c>
      <c r="C93">
        <f>C33+(13/0.017)*(C19*C51+C34*C50)</f>
        <v>0.10305330229247397</v>
      </c>
      <c r="D93">
        <f>D33+(13/0.017)*(D19*D51+D34*D50)</f>
        <v>0.12132547480038912</v>
      </c>
      <c r="E93">
        <f>E33+(13/0.017)*(E19*E51+E34*E50)</f>
        <v>0.0959117671951741</v>
      </c>
      <c r="F93">
        <f>F33+(13/0.017)*(F19*F51+F34*F50)</f>
        <v>0.058740820389637544</v>
      </c>
    </row>
    <row r="94" spans="1:6" ht="12.75">
      <c r="A94" t="s">
        <v>92</v>
      </c>
      <c r="B94">
        <f>B34+(14/0.017)*(B20*B51+B35*B50)</f>
        <v>-0.028653994909725054</v>
      </c>
      <c r="C94">
        <f>C34+(14/0.017)*(C20*C51+C35*C50)</f>
        <v>-0.0029240819707068407</v>
      </c>
      <c r="D94">
        <f>D34+(14/0.017)*(D20*D51+D35*D50)</f>
        <v>-0.0010154445052719047</v>
      </c>
      <c r="E94">
        <f>E34+(14/0.017)*(E20*E51+E35*E50)</f>
        <v>0.0033365039972707324</v>
      </c>
      <c r="F94">
        <f>F34+(14/0.017)*(F20*F51+F35*F50)</f>
        <v>-0.020725464182879846</v>
      </c>
    </row>
    <row r="95" spans="1:6" ht="12.75">
      <c r="A95" t="s">
        <v>93</v>
      </c>
      <c r="B95" s="49">
        <f>B35</f>
        <v>-0.008920133</v>
      </c>
      <c r="C95" s="49">
        <f>C35</f>
        <v>-0.004634587</v>
      </c>
      <c r="D95" s="49">
        <f>D35</f>
        <v>-0.0001904689</v>
      </c>
      <c r="E95" s="49">
        <f>E35</f>
        <v>0.0002752837</v>
      </c>
      <c r="F95" s="49">
        <f>F35</f>
        <v>0.001439068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1.1962203158650966</v>
      </c>
      <c r="C103">
        <f>C63*10000/C62</f>
        <v>1.2989730689165386</v>
      </c>
      <c r="D103">
        <f>D63*10000/D62</f>
        <v>-2.2743275520343396</v>
      </c>
      <c r="E103">
        <f>E63*10000/E62</f>
        <v>-3.2653713040092844</v>
      </c>
      <c r="F103">
        <f>F63*10000/F62</f>
        <v>-6.819527850225246</v>
      </c>
      <c r="G103">
        <f>AVERAGE(C103:E103)</f>
        <v>-1.4135752623756952</v>
      </c>
      <c r="H103">
        <f>STDEV(C103:E103)</f>
        <v>2.400829183173879</v>
      </c>
      <c r="I103">
        <f>(B103*B4+C103*C4+D103*D4+E103*E4+F103*F4)/SUM(B4:F4)</f>
        <v>-1.7564077061566723</v>
      </c>
      <c r="K103">
        <f>(LN(H103)+LN(H123))/2-LN(K114*K115^3)</f>
        <v>-3.6094673589362856</v>
      </c>
    </row>
    <row r="104" spans="1:11" ht="12.75">
      <c r="A104" t="s">
        <v>67</v>
      </c>
      <c r="B104">
        <f>B64*10000/B62</f>
        <v>1.4078049812176368</v>
      </c>
      <c r="C104">
        <f>C64*10000/C62</f>
        <v>0.48808809583430407</v>
      </c>
      <c r="D104">
        <f>D64*10000/D62</f>
        <v>0.5719655080692785</v>
      </c>
      <c r="E104">
        <f>E64*10000/E62</f>
        <v>0.26336447142063857</v>
      </c>
      <c r="F104">
        <f>F64*10000/F62</f>
        <v>-3.2282197887628454</v>
      </c>
      <c r="G104">
        <f>AVERAGE(C104:E104)</f>
        <v>0.4411393584414071</v>
      </c>
      <c r="H104">
        <f>STDEV(C104:E104)</f>
        <v>0.15956750268223202</v>
      </c>
      <c r="I104">
        <f>(B104*B4+C104*C4+D104*D4+E104*E4+F104*F4)/SUM(B4:F4)</f>
        <v>0.09188113440517726</v>
      </c>
      <c r="K104">
        <f>(LN(H104)+LN(H124))/2-LN(K114*K115^4)</f>
        <v>-3.928894300733362</v>
      </c>
    </row>
    <row r="105" spans="1:11" ht="12.75">
      <c r="A105" t="s">
        <v>68</v>
      </c>
      <c r="B105">
        <f>B65*10000/B62</f>
        <v>-0.2551182065247978</v>
      </c>
      <c r="C105">
        <f>C65*10000/C62</f>
        <v>-0.1833688799043512</v>
      </c>
      <c r="D105">
        <f>D65*10000/D62</f>
        <v>0.7672171212549576</v>
      </c>
      <c r="E105">
        <f>E65*10000/E62</f>
        <v>1.160809756352633</v>
      </c>
      <c r="F105">
        <f>F65*10000/F62</f>
        <v>0.41846178841192766</v>
      </c>
      <c r="G105">
        <f>AVERAGE(C105:E105)</f>
        <v>0.5815526659010798</v>
      </c>
      <c r="H105">
        <f>STDEV(C105:E105)</f>
        <v>0.6910553661095545</v>
      </c>
      <c r="I105">
        <f>(B105*B4+C105*C4+D105*D4+E105*E4+F105*F4)/SUM(B4:F4)</f>
        <v>0.4385908399379602</v>
      </c>
      <c r="K105">
        <f>(LN(H105)+LN(H125))/2-LN(K114*K115^5)</f>
        <v>-3.5421504067981413</v>
      </c>
    </row>
    <row r="106" spans="1:11" ht="12.75">
      <c r="A106" t="s">
        <v>69</v>
      </c>
      <c r="B106">
        <f>B66*10000/B62</f>
        <v>2.3961934249664627</v>
      </c>
      <c r="C106">
        <f>C66*10000/C62</f>
        <v>0.5693703840395173</v>
      </c>
      <c r="D106">
        <f>D66*10000/D62</f>
        <v>0.7551202486447073</v>
      </c>
      <c r="E106">
        <f>E66*10000/E62</f>
        <v>0.8530212142942645</v>
      </c>
      <c r="F106">
        <f>F66*10000/F62</f>
        <v>13.872579956639967</v>
      </c>
      <c r="G106">
        <f>AVERAGE(C106:E106)</f>
        <v>0.7258372823261631</v>
      </c>
      <c r="H106">
        <f>STDEV(C106:E106)</f>
        <v>0.1440748675632279</v>
      </c>
      <c r="I106">
        <f>(B106*B4+C106*C4+D106*D4+E106*E4+F106*F4)/SUM(B4:F4)</f>
        <v>2.7210360023981313</v>
      </c>
      <c r="K106">
        <f>(LN(H106)+LN(H126))/2-LN(K114*K115^6)</f>
        <v>-4.004470332742857</v>
      </c>
    </row>
    <row r="107" spans="1:11" ht="12.75">
      <c r="A107" t="s">
        <v>70</v>
      </c>
      <c r="B107">
        <f>B67*10000/B62</f>
        <v>0.1962574732445815</v>
      </c>
      <c r="C107">
        <f>C67*10000/C62</f>
        <v>0.11302468707392259</v>
      </c>
      <c r="D107">
        <f>D67*10000/D62</f>
        <v>0.06419225719975392</v>
      </c>
      <c r="E107">
        <f>E67*10000/E62</f>
        <v>-0.12248157510663961</v>
      </c>
      <c r="F107">
        <f>F67*10000/F62</f>
        <v>-0.21248000853108492</v>
      </c>
      <c r="G107">
        <f>AVERAGE(C107:E107)</f>
        <v>0.018245123055678967</v>
      </c>
      <c r="H107">
        <f>STDEV(C107:E107)</f>
        <v>0.1242946267286126</v>
      </c>
      <c r="I107">
        <f>(B107*B4+C107*C4+D107*D4+E107*E4+F107*F4)/SUM(B4:F4)</f>
        <v>0.013271901144701538</v>
      </c>
      <c r="K107">
        <f>(LN(H107)+LN(H127))/2-LN(K114*K115^7)</f>
        <v>-3.246873314910158</v>
      </c>
    </row>
    <row r="108" spans="1:9" ht="12.75">
      <c r="A108" t="s">
        <v>71</v>
      </c>
      <c r="B108">
        <f>B68*10000/B62</f>
        <v>-0.002019360508967825</v>
      </c>
      <c r="C108">
        <f>C68*10000/C62</f>
        <v>0.18058466577396856</v>
      </c>
      <c r="D108">
        <f>D68*10000/D62</f>
        <v>0.07863955498732265</v>
      </c>
      <c r="E108">
        <f>E68*10000/E62</f>
        <v>-0.029368050777471767</v>
      </c>
      <c r="F108">
        <f>F68*10000/F62</f>
        <v>-0.2566335132246416</v>
      </c>
      <c r="G108">
        <f>AVERAGE(C108:E108)</f>
        <v>0.07661872332793981</v>
      </c>
      <c r="H108">
        <f>STDEV(C108:E108)</f>
        <v>0.10499094540615889</v>
      </c>
      <c r="I108">
        <f>(B108*B4+C108*C4+D108*D4+E108*E4+F108*F4)/SUM(B4:F4)</f>
        <v>0.020784273408714526</v>
      </c>
    </row>
    <row r="109" spans="1:9" ht="12.75">
      <c r="A109" t="s">
        <v>72</v>
      </c>
      <c r="B109">
        <f>B69*10000/B62</f>
        <v>-0.05957832600561737</v>
      </c>
      <c r="C109">
        <f>C69*10000/C62</f>
        <v>0.027710752974289734</v>
      </c>
      <c r="D109">
        <f>D69*10000/D62</f>
        <v>0.0008319202190394218</v>
      </c>
      <c r="E109">
        <f>E69*10000/E62</f>
        <v>0.0790122845033858</v>
      </c>
      <c r="F109">
        <f>F69*10000/F62</f>
        <v>0.07650517860544055</v>
      </c>
      <c r="G109">
        <f>AVERAGE(C109:E109)</f>
        <v>0.03585165256557165</v>
      </c>
      <c r="H109">
        <f>STDEV(C109:E109)</f>
        <v>0.03972087643198191</v>
      </c>
      <c r="I109">
        <f>(B109*B4+C109*C4+D109*D4+E109*E4+F109*F4)/SUM(B4:F4)</f>
        <v>0.027443949035111045</v>
      </c>
    </row>
    <row r="110" spans="1:11" ht="12.75">
      <c r="A110" t="s">
        <v>73</v>
      </c>
      <c r="B110">
        <f>B70*10000/B62</f>
        <v>-0.4054669802007805</v>
      </c>
      <c r="C110">
        <f>C70*10000/C62</f>
        <v>-0.23424159672343053</v>
      </c>
      <c r="D110">
        <f>D70*10000/D62</f>
        <v>-0.1463001685728751</v>
      </c>
      <c r="E110">
        <f>E70*10000/E62</f>
        <v>-0.23667969724849092</v>
      </c>
      <c r="F110">
        <f>F70*10000/F62</f>
        <v>-0.3964698103997537</v>
      </c>
      <c r="G110">
        <f>AVERAGE(C110:E110)</f>
        <v>-0.20574048751493215</v>
      </c>
      <c r="H110">
        <f>STDEV(C110:E110)</f>
        <v>0.051491258680407985</v>
      </c>
      <c r="I110">
        <f>(B110*B4+C110*C4+D110*D4+E110*E4+F110*F4)/SUM(B4:F4)</f>
        <v>-0.26010959232538233</v>
      </c>
      <c r="K110">
        <f>EXP(AVERAGE(K103:K107))</f>
        <v>0.025569088365330738</v>
      </c>
    </row>
    <row r="111" spans="1:9" ht="12.75">
      <c r="A111" t="s">
        <v>74</v>
      </c>
      <c r="B111">
        <f>B71*10000/B62</f>
        <v>0.004815469713040002</v>
      </c>
      <c r="C111">
        <f>C71*10000/C62</f>
        <v>-0.031443875131844795</v>
      </c>
      <c r="D111">
        <f>D71*10000/D62</f>
        <v>0.0005685401593713521</v>
      </c>
      <c r="E111">
        <f>E71*10000/E62</f>
        <v>-0.029377178130884866</v>
      </c>
      <c r="F111">
        <f>F71*10000/F62</f>
        <v>-0.043021033353794945</v>
      </c>
      <c r="G111">
        <f>AVERAGE(C111:E111)</f>
        <v>-0.02008417103445277</v>
      </c>
      <c r="H111">
        <f>STDEV(C111:E111)</f>
        <v>0.017915598479120793</v>
      </c>
      <c r="I111">
        <f>(B111*B4+C111*C4+D111*D4+E111*E4+F111*F4)/SUM(B4:F4)</f>
        <v>-0.01953389035808469</v>
      </c>
    </row>
    <row r="112" spans="1:9" ht="12.75">
      <c r="A112" t="s">
        <v>75</v>
      </c>
      <c r="B112">
        <f>B72*10000/B62</f>
        <v>-0.04529844251152892</v>
      </c>
      <c r="C112">
        <f>C72*10000/C62</f>
        <v>-0.028129283820487468</v>
      </c>
      <c r="D112">
        <f>D72*10000/D62</f>
        <v>-0.03776046382238566</v>
      </c>
      <c r="E112">
        <f>E72*10000/E62</f>
        <v>-0.03640037304167304</v>
      </c>
      <c r="F112">
        <f>F72*10000/F62</f>
        <v>-0.029755219246778628</v>
      </c>
      <c r="G112">
        <f>AVERAGE(C112:E112)</f>
        <v>-0.03409670689484872</v>
      </c>
      <c r="H112">
        <f>STDEV(C112:E112)</f>
        <v>0.0052124912800175765</v>
      </c>
      <c r="I112">
        <f>(B112*B4+C112*C4+D112*D4+E112*E4+F112*F4)/SUM(B4:F4)</f>
        <v>-0.035140997326800504</v>
      </c>
    </row>
    <row r="113" spans="1:9" ht="12.75">
      <c r="A113" t="s">
        <v>76</v>
      </c>
      <c r="B113">
        <f>B73*10000/B62</f>
        <v>0.005349036579311705</v>
      </c>
      <c r="C113">
        <f>C73*10000/C62</f>
        <v>0.018191492396426458</v>
      </c>
      <c r="D113">
        <f>D73*10000/D62</f>
        <v>0.014926191808482925</v>
      </c>
      <c r="E113">
        <f>E73*10000/E62</f>
        <v>0.02226816929585633</v>
      </c>
      <c r="F113">
        <f>F73*10000/F62</f>
        <v>0.004868943090534818</v>
      </c>
      <c r="G113">
        <f>AVERAGE(C113:E113)</f>
        <v>0.018461951166921904</v>
      </c>
      <c r="H113">
        <f>STDEV(C113:E113)</f>
        <v>0.0036784533864353767</v>
      </c>
      <c r="I113">
        <f>(B113*B4+C113*C4+D113*D4+E113*E4+F113*F4)/SUM(B4:F4)</f>
        <v>0.014749110061577038</v>
      </c>
    </row>
    <row r="114" spans="1:11" ht="12.75">
      <c r="A114" t="s">
        <v>77</v>
      </c>
      <c r="B114">
        <f>B74*10000/B62</f>
        <v>-0.20304331521597294</v>
      </c>
      <c r="C114">
        <f>C74*10000/C62</f>
        <v>-0.16891917498952544</v>
      </c>
      <c r="D114">
        <f>D74*10000/D62</f>
        <v>-0.18122032123934706</v>
      </c>
      <c r="E114">
        <f>E74*10000/E62</f>
        <v>-0.17149948673248272</v>
      </c>
      <c r="F114">
        <f>F74*10000/F62</f>
        <v>-0.15065997347057242</v>
      </c>
      <c r="G114">
        <f>AVERAGE(C114:E114)</f>
        <v>-0.1738796609871184</v>
      </c>
      <c r="H114">
        <f>STDEV(C114:E114)</f>
        <v>0.006486792109871523</v>
      </c>
      <c r="I114">
        <f>(B114*B4+C114*C4+D114*D4+E114*E4+F114*F4)/SUM(B4:F4)</f>
        <v>-0.175009183137055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-0.001455252364893244</v>
      </c>
      <c r="C115">
        <f>C75*10000/C62</f>
        <v>-0.0034137019310714924</v>
      </c>
      <c r="D115">
        <f>D75*10000/D62</f>
        <v>-0.005051316385084409</v>
      </c>
      <c r="E115">
        <f>E75*10000/E62</f>
        <v>-0.007825405876726496</v>
      </c>
      <c r="F115">
        <f>F75*10000/F62</f>
        <v>-0.003870675060392246</v>
      </c>
      <c r="G115">
        <f>AVERAGE(C115:E115)</f>
        <v>-0.005430141397627465</v>
      </c>
      <c r="H115">
        <f>STDEV(C115:E115)</f>
        <v>0.0022301152926750617</v>
      </c>
      <c r="I115">
        <f>(B115*B4+C115*C4+D115*D4+E115*E4+F115*F4)/SUM(B4:F4)</f>
        <v>-0.004646235445957417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152.11591201570707</v>
      </c>
      <c r="C122">
        <f>C82*10000/C62</f>
        <v>73.52581926661956</v>
      </c>
      <c r="D122">
        <f>D82*10000/D62</f>
        <v>-19.790251358971677</v>
      </c>
      <c r="E122">
        <f>E82*10000/E62</f>
        <v>-76.34394500498087</v>
      </c>
      <c r="F122">
        <f>F82*10000/F62</f>
        <v>-126.8678135272582</v>
      </c>
      <c r="G122">
        <f>AVERAGE(C122:E122)</f>
        <v>-7.536125699110992</v>
      </c>
      <c r="H122">
        <f>STDEV(C122:E122)</f>
        <v>75.68262189876889</v>
      </c>
      <c r="I122">
        <f>(B122*B4+C122*C4+D122*D4+E122*E4+F122*F4)/SUM(B4:F4)</f>
        <v>-0.318454390096608</v>
      </c>
    </row>
    <row r="123" spans="1:9" ht="12.75">
      <c r="A123" t="s">
        <v>81</v>
      </c>
      <c r="B123">
        <f>B83*10000/B62</f>
        <v>2.068302698218715</v>
      </c>
      <c r="C123">
        <f>C83*10000/C62</f>
        <v>-0.32199420204085366</v>
      </c>
      <c r="D123">
        <f>D83*10000/D62</f>
        <v>-1.7457844409516596</v>
      </c>
      <c r="E123">
        <f>E83*10000/E62</f>
        <v>-1.1153380683984808</v>
      </c>
      <c r="F123">
        <f>F83*10000/F62</f>
        <v>6.686184575928104</v>
      </c>
      <c r="G123">
        <f>AVERAGE(C123:E123)</f>
        <v>-1.061038903796998</v>
      </c>
      <c r="H123">
        <f>STDEV(C123:E123)</f>
        <v>0.7134465365826204</v>
      </c>
      <c r="I123">
        <f>(B123*B4+C123*C4+D123*D4+E123*E4+F123*F4)/SUM(B4:F4)</f>
        <v>0.42545444307440927</v>
      </c>
    </row>
    <row r="124" spans="1:9" ht="12.75">
      <c r="A124" t="s">
        <v>82</v>
      </c>
      <c r="B124">
        <f>B84*10000/B62</f>
        <v>-1.1381233787687832</v>
      </c>
      <c r="C124">
        <f>C84*10000/C62</f>
        <v>-2.8513071907354517</v>
      </c>
      <c r="D124">
        <f>D84*10000/D62</f>
        <v>-0.04112247821474053</v>
      </c>
      <c r="E124">
        <f>E84*10000/E62</f>
        <v>0.32164096742547316</v>
      </c>
      <c r="F124">
        <f>F84*10000/F62</f>
        <v>-1.1207098226813632</v>
      </c>
      <c r="G124">
        <f>AVERAGE(C124:E124)</f>
        <v>-0.8569295671749063</v>
      </c>
      <c r="H124">
        <f>STDEV(C124:E124)</f>
        <v>1.7366795641086028</v>
      </c>
      <c r="I124">
        <f>(B124*B4+C124*C4+D124*D4+E124*E4+F124*F4)/SUM(B4:F4)</f>
        <v>-0.9327956429604708</v>
      </c>
    </row>
    <row r="125" spans="1:9" ht="12.75">
      <c r="A125" t="s">
        <v>83</v>
      </c>
      <c r="B125">
        <f>B85*10000/B62</f>
        <v>-0.10545157078308302</v>
      </c>
      <c r="C125">
        <f>C85*10000/C62</f>
        <v>-0.6214003909865986</v>
      </c>
      <c r="D125">
        <f>D85*10000/D62</f>
        <v>-0.5610332611573018</v>
      </c>
      <c r="E125">
        <f>E85*10000/E62</f>
        <v>-0.1328438122338532</v>
      </c>
      <c r="F125">
        <f>F85*10000/F62</f>
        <v>-0.4432259027965227</v>
      </c>
      <c r="G125">
        <f>AVERAGE(C125:E125)</f>
        <v>-0.43842582145925113</v>
      </c>
      <c r="H125">
        <f>STDEV(C125:E125)</f>
        <v>0.2663575057373648</v>
      </c>
      <c r="I125">
        <f>(B125*B4+C125*C4+D125*D4+E125*E4+F125*F4)/SUM(B4:F4)</f>
        <v>-0.3908293328930059</v>
      </c>
    </row>
    <row r="126" spans="1:9" ht="12.75">
      <c r="A126" t="s">
        <v>84</v>
      </c>
      <c r="B126">
        <f>B86*10000/B62</f>
        <v>0.4099041322482249</v>
      </c>
      <c r="C126">
        <f>C86*10000/C62</f>
        <v>0.054819075182998916</v>
      </c>
      <c r="D126">
        <f>D86*10000/D62</f>
        <v>0.3496599624916553</v>
      </c>
      <c r="E126">
        <f>E86*10000/E62</f>
        <v>0.2869192845300135</v>
      </c>
      <c r="F126">
        <f>F86*10000/F62</f>
        <v>1.4526488755849705</v>
      </c>
      <c r="G126">
        <f>AVERAGE(C126:E126)</f>
        <v>0.2304661074015559</v>
      </c>
      <c r="H126">
        <f>STDEV(C126:E126)</f>
        <v>0.15531583342712268</v>
      </c>
      <c r="I126">
        <f>(B126*B4+C126*C4+D126*D4+E126*E4+F126*F4)/SUM(B4:F4)</f>
        <v>0.41945623291409</v>
      </c>
    </row>
    <row r="127" spans="1:9" ht="12.75">
      <c r="A127" t="s">
        <v>85</v>
      </c>
      <c r="B127">
        <f>B87*10000/B62</f>
        <v>0.10018842120412977</v>
      </c>
      <c r="C127">
        <f>C87*10000/C62</f>
        <v>0.44851569048593176</v>
      </c>
      <c r="D127">
        <f>D87*10000/D62</f>
        <v>0.21548165643622721</v>
      </c>
      <c r="E127">
        <f>E87*10000/E62</f>
        <v>-0.05319026554816054</v>
      </c>
      <c r="F127">
        <f>F87*10000/F62</f>
        <v>0.38040236653670984</v>
      </c>
      <c r="G127">
        <f>AVERAGE(C127:E127)</f>
        <v>0.20360236045799948</v>
      </c>
      <c r="H127">
        <f>STDEV(C127:E127)</f>
        <v>0.25106384613226257</v>
      </c>
      <c r="I127">
        <f>(B127*B4+C127*C4+D127*D4+E127*E4+F127*F4)/SUM(B4:F4)</f>
        <v>0.21219664275808123</v>
      </c>
    </row>
    <row r="128" spans="1:9" ht="12.75">
      <c r="A128" t="s">
        <v>86</v>
      </c>
      <c r="B128">
        <f>B88*10000/B62</f>
        <v>-0.18336400896865934</v>
      </c>
      <c r="C128">
        <f>C88*10000/C62</f>
        <v>-0.39612122685817414</v>
      </c>
      <c r="D128">
        <f>D88*10000/D62</f>
        <v>-0.1921471828369394</v>
      </c>
      <c r="E128">
        <f>E88*10000/E62</f>
        <v>-0.17664907569382507</v>
      </c>
      <c r="F128">
        <f>F88*10000/F62</f>
        <v>-0.18980654950226603</v>
      </c>
      <c r="G128">
        <f>AVERAGE(C128:E128)</f>
        <v>-0.2549724951296462</v>
      </c>
      <c r="H128">
        <f>STDEV(C128:E128)</f>
        <v>0.12248375885268968</v>
      </c>
      <c r="I128">
        <f>(B128*B4+C128*C4+D128*D4+E128*E4+F128*F4)/SUM(B4:F4)</f>
        <v>-0.23590296963314752</v>
      </c>
    </row>
    <row r="129" spans="1:9" ht="12.75">
      <c r="A129" t="s">
        <v>87</v>
      </c>
      <c r="B129">
        <f>B89*10000/B62</f>
        <v>0.027393051072835104</v>
      </c>
      <c r="C129">
        <f>C89*10000/C62</f>
        <v>5.755323581376765E-05</v>
      </c>
      <c r="D129">
        <f>D89*10000/D62</f>
        <v>0.08081949768839676</v>
      </c>
      <c r="E129">
        <f>E89*10000/E62</f>
        <v>0.01390853021378373</v>
      </c>
      <c r="F129">
        <f>F89*10000/F62</f>
        <v>-0.01300205963256179</v>
      </c>
      <c r="G129">
        <f>AVERAGE(C129:E129)</f>
        <v>0.031595193712664754</v>
      </c>
      <c r="H129">
        <f>STDEV(C129:E129)</f>
        <v>0.04318838347556566</v>
      </c>
      <c r="I129">
        <f>(B129*B4+C129*C4+D129*D4+E129*E4+F129*F4)/SUM(B4:F4)</f>
        <v>0.025042248860624026</v>
      </c>
    </row>
    <row r="130" spans="1:9" ht="12.75">
      <c r="A130" t="s">
        <v>88</v>
      </c>
      <c r="B130">
        <f>B90*10000/B62</f>
        <v>0.015851678418105468</v>
      </c>
      <c r="C130">
        <f>C90*10000/C62</f>
        <v>0.09136078648660212</v>
      </c>
      <c r="D130">
        <f>D90*10000/D62</f>
        <v>-0.026768278684926882</v>
      </c>
      <c r="E130">
        <f>E90*10000/E62</f>
        <v>-0.0652279044182548</v>
      </c>
      <c r="F130">
        <f>F90*10000/F62</f>
        <v>0.2696462662928425</v>
      </c>
      <c r="G130">
        <f>AVERAGE(C130:E130)</f>
        <v>-0.0002117988721931872</v>
      </c>
      <c r="H130">
        <f>STDEV(C130:E130)</f>
        <v>0.08160232530300411</v>
      </c>
      <c r="I130">
        <f>(B130*B4+C130*C4+D130*D4+E130*E4+F130*F4)/SUM(B4:F4)</f>
        <v>0.03810076756689632</v>
      </c>
    </row>
    <row r="131" spans="1:9" ht="12.75">
      <c r="A131" t="s">
        <v>89</v>
      </c>
      <c r="B131">
        <f>B91*10000/B62</f>
        <v>-0.008501083939421573</v>
      </c>
      <c r="C131">
        <f>C91*10000/C62</f>
        <v>0.024863857937826205</v>
      </c>
      <c r="D131">
        <f>D91*10000/D62</f>
        <v>0.06339471065439051</v>
      </c>
      <c r="E131">
        <f>E91*10000/E62</f>
        <v>0.009276617242390208</v>
      </c>
      <c r="F131">
        <f>F91*10000/F62</f>
        <v>0.017001608936480686</v>
      </c>
      <c r="G131">
        <f>AVERAGE(C131:E131)</f>
        <v>0.03251172861153564</v>
      </c>
      <c r="H131">
        <f>STDEV(C131:E131)</f>
        <v>0.02785784365342795</v>
      </c>
      <c r="I131">
        <f>(B131*B4+C131*C4+D131*D4+E131*E4+F131*F4)/SUM(B4:F4)</f>
        <v>0.024503036189910475</v>
      </c>
    </row>
    <row r="132" spans="1:9" ht="12.75">
      <c r="A132" t="s">
        <v>90</v>
      </c>
      <c r="B132">
        <f>B92*10000/B62</f>
        <v>0.013625317003483541</v>
      </c>
      <c r="C132">
        <f>C92*10000/C62</f>
        <v>-0.02804304520149705</v>
      </c>
      <c r="D132">
        <f>D92*10000/D62</f>
        <v>-0.016554487990788572</v>
      </c>
      <c r="E132">
        <f>E92*10000/E62</f>
        <v>-0.020866805005295374</v>
      </c>
      <c r="F132">
        <f>F92*10000/F62</f>
        <v>0.008149711582507916</v>
      </c>
      <c r="G132">
        <f>AVERAGE(C132:E132)</f>
        <v>-0.021821446065860336</v>
      </c>
      <c r="H132">
        <f>STDEV(C132:E132)</f>
        <v>0.005803468046075355</v>
      </c>
      <c r="I132">
        <f>(B132*B4+C132*C4+D132*D4+E132*E4+F132*F4)/SUM(B4:F4)</f>
        <v>-0.012688451684308532</v>
      </c>
    </row>
    <row r="133" spans="1:9" ht="12.75">
      <c r="A133" t="s">
        <v>91</v>
      </c>
      <c r="B133">
        <f>B93*10000/B62</f>
        <v>0.11187288603526756</v>
      </c>
      <c r="C133">
        <f>C93*10000/C62</f>
        <v>0.10305360209389502</v>
      </c>
      <c r="D133">
        <f>D93*10000/D62</f>
        <v>0.12132565217993019</v>
      </c>
      <c r="E133">
        <f>E93*10000/E62</f>
        <v>0.09591177794073773</v>
      </c>
      <c r="F133">
        <f>F93*10000/F62</f>
        <v>0.058742247871611614</v>
      </c>
      <c r="G133">
        <f>AVERAGE(C133:E133)</f>
        <v>0.10676367740485432</v>
      </c>
      <c r="H133">
        <f>STDEV(C133:E133)</f>
        <v>0.013106858703408475</v>
      </c>
      <c r="I133">
        <f>(B133*B4+C133*C4+D133*D4+E133*E4+F133*F4)/SUM(B4:F4)</f>
        <v>0.10110099799629689</v>
      </c>
    </row>
    <row r="134" spans="1:9" ht="12.75">
      <c r="A134" t="s">
        <v>92</v>
      </c>
      <c r="B134">
        <f>B94*10000/B62</f>
        <v>-0.028654100545142072</v>
      </c>
      <c r="C134">
        <f>C94*10000/C62</f>
        <v>-0.002924090477410756</v>
      </c>
      <c r="D134">
        <f>D94*10000/D62</f>
        <v>-0.0010154459898659741</v>
      </c>
      <c r="E134">
        <f>E94*10000/E62</f>
        <v>0.0033365043710790465</v>
      </c>
      <c r="F134">
        <f>F94*10000/F62</f>
        <v>-0.02072596783989943</v>
      </c>
      <c r="G134">
        <f>AVERAGE(C134:E134)</f>
        <v>-0.00020101069873256112</v>
      </c>
      <c r="H134">
        <f>STDEV(C134:E134)</f>
        <v>0.0032087755603683065</v>
      </c>
      <c r="I134">
        <f>(B134*B4+C134*C4+D134*D4+E134*E4+F134*F4)/SUM(B4:F4)</f>
        <v>-0.007060715049183782</v>
      </c>
    </row>
    <row r="135" spans="1:9" ht="12.75">
      <c r="A135" t="s">
        <v>93</v>
      </c>
      <c r="B135">
        <f>B95*10000/B62</f>
        <v>-0.008920165884837603</v>
      </c>
      <c r="C135">
        <f>C95*10000/C62</f>
        <v>-0.004634600482884465</v>
      </c>
      <c r="D135">
        <f>D95*10000/D62</f>
        <v>-0.00019046917846819578</v>
      </c>
      <c r="E135">
        <f>E95*10000/E62</f>
        <v>0.0002752837308416642</v>
      </c>
      <c r="F135">
        <f>F95*10000/F62</f>
        <v>0.0014391029713132339</v>
      </c>
      <c r="G135">
        <f>AVERAGE(C135:E135)</f>
        <v>-0.001516595310170332</v>
      </c>
      <c r="H135">
        <f>STDEV(C135:E135)</f>
        <v>0.002710294935230614</v>
      </c>
      <c r="I135">
        <f>(B135*B4+C135*C4+D135*D4+E135*E4+F135*F4)/SUM(B4:F4)</f>
        <v>-0.0021950534209953052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2004-07-21T12:39:33Z</cp:lastPrinted>
  <dcterms:created xsi:type="dcterms:W3CDTF">2004-07-21T12:39:33Z</dcterms:created>
  <dcterms:modified xsi:type="dcterms:W3CDTF">2004-08-02T15:45:36Z</dcterms:modified>
  <cp:category/>
  <cp:version/>
  <cp:contentType/>
  <cp:contentStatus/>
</cp:coreProperties>
</file>