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<sst xmlns="http://schemas.openxmlformats.org/spreadsheetml/2006/main" count="204" uniqueCount="98">
  <si>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22/07/2004       08:51:15</t>
  </si>
  <si>
    <t>LISSNER</t>
  </si>
  <si>
    <t>HCMQAP290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</si>
  <si>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</si>
  <si>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</si>
  <si>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</si>
  <si>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</si>
  <si>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</si>
  <si>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</si>
  <si>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</si>
  <si>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</si>
  <si>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</si>
  <si>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</si>
  <si>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</si>
  <si>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</si>
  <si>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</si>
  <si>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</si>
  <si>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</si>
  <si>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</si>
  <si>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</si>
  <si>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</si>
  <si>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</si>
  <si>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</si>
  <si>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</si>
  <si>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</si>
  <si>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</si>
  <si>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</si>
  <si>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</si>
  <si>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</si>
  <si>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</si>
  <si>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</si>
  <si>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</si>
  <si>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</si>
  <si>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</si>
  <si>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</si>
  <si>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</si>
  <si>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</si>
  <si>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</si>
  <si>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</si>
  <si>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</si>
  <si>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</si>
  <si>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</si>
  <si>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</si>
  <si>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</si>
  <si>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</si>
  <si>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</si>
  <si>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</si>
  <si>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-0.003760*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</si>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</sst>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0806370"/>
        <c:axId val="54604147"/>
      </c:lineChart>
      <c:catAx>
        <c:axId val="508063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4604147"/>
        <c:crosses val="autoZero"/>
        <c:auto val="1"/>
        <c:lblOffset val="100"/>
        <c:noMultiLvlLbl val="0"/>
      </c:catAx>
      <c:valAx>
        <c:axId val="54604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5080637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-0.002256</v>
      </c>
      <c r="C4" s="13">
        <v>-0.003763</v>
      </c>
      <c r="D4" s="13">
        <v>-0.003759</v>
      </c>
      <c r="E4" s="13">
        <v>-0.003759</v>
      </c>
      <c r="F4" s="24">
        <v>-0.002088</v>
      </c>
      <c r="G4" s="34">
        <v>-0.011717</v>
      </c>
    </row>
    <row r="5" spans="1:7" ht="12.75" thickBot="1">
      <c r="A5" s="44" t="s">
        <v>13</v>
      </c>
      <c r="B5" s="45">
        <v>6.785309</v>
      </c>
      <c r="C5" s="46">
        <v>3.000739</v>
      </c>
      <c r="D5" s="46">
        <v>-0.701751</v>
      </c>
      <c r="E5" s="46">
        <v>-3.237437</v>
      </c>
      <c r="F5" s="47">
        <v>-5.624018</v>
      </c>
      <c r="G5" s="48">
        <v>4.313172</v>
      </c>
    </row>
    <row r="6" spans="1:7" ht="12.75" thickTop="1">
      <c r="A6" s="6" t="s">
        <v>14</v>
      </c>
      <c r="B6" s="39">
        <v>70.83702</v>
      </c>
      <c r="C6" s="40">
        <v>-27.42786</v>
      </c>
      <c r="D6" s="40">
        <v>-30.69587</v>
      </c>
      <c r="E6" s="40">
        <v>39.45759</v>
      </c>
      <c r="F6" s="41">
        <v>-42.91402</v>
      </c>
      <c r="G6" s="42">
        <v>-0.0002088747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1.6056</v>
      </c>
      <c r="C8" s="14">
        <v>2.244969</v>
      </c>
      <c r="D8" s="14">
        <v>1.345619</v>
      </c>
      <c r="E8" s="14">
        <v>0.8446349</v>
      </c>
      <c r="F8" s="25">
        <v>0.04173658</v>
      </c>
      <c r="G8" s="35">
        <v>1.30501</v>
      </c>
    </row>
    <row r="9" spans="1:7" ht="12">
      <c r="A9" s="20" t="s">
        <v>17</v>
      </c>
      <c r="B9" s="29">
        <v>-0.6316068</v>
      </c>
      <c r="C9" s="14">
        <v>-0.6019336</v>
      </c>
      <c r="D9" s="14">
        <v>-0.143283</v>
      </c>
      <c r="E9" s="14">
        <v>-0.7161415</v>
      </c>
      <c r="F9" s="25">
        <v>-1.202463</v>
      </c>
      <c r="G9" s="35">
        <v>-0.6035834</v>
      </c>
    </row>
    <row r="10" spans="1:7" ht="12">
      <c r="A10" s="20" t="s">
        <v>18</v>
      </c>
      <c r="B10" s="29">
        <v>-0.2190068</v>
      </c>
      <c r="C10" s="14">
        <v>-0.3219916</v>
      </c>
      <c r="D10" s="14">
        <v>0.3258889</v>
      </c>
      <c r="E10" s="14">
        <v>0.3142316</v>
      </c>
      <c r="F10" s="25">
        <v>-1.145484</v>
      </c>
      <c r="G10" s="35">
        <v>-0.1081928</v>
      </c>
    </row>
    <row r="11" spans="1:7" ht="12">
      <c r="A11" s="21" t="s">
        <v>19</v>
      </c>
      <c r="B11" s="31">
        <v>2.808633</v>
      </c>
      <c r="C11" s="16">
        <v>0.4767702</v>
      </c>
      <c r="D11" s="16">
        <v>1.325392</v>
      </c>
      <c r="E11" s="16">
        <v>0.5426882</v>
      </c>
      <c r="F11" s="27">
        <v>13.06758</v>
      </c>
      <c r="G11" s="37">
        <v>2.715622</v>
      </c>
    </row>
    <row r="12" spans="1:7" ht="12">
      <c r="A12" s="20" t="s">
        <v>20</v>
      </c>
      <c r="B12" s="29">
        <v>0.299795</v>
      </c>
      <c r="C12" s="14">
        <v>0.5795839</v>
      </c>
      <c r="D12" s="14">
        <v>0.6231929</v>
      </c>
      <c r="E12" s="14">
        <v>0.03154773</v>
      </c>
      <c r="F12" s="25">
        <v>-0.2226387</v>
      </c>
      <c r="G12" s="35">
        <v>0.3106381</v>
      </c>
    </row>
    <row r="13" spans="1:7" ht="12">
      <c r="A13" s="20" t="s">
        <v>21</v>
      </c>
      <c r="B13" s="29">
        <v>-0.002969957</v>
      </c>
      <c r="C13" s="14">
        <v>-0.09649369</v>
      </c>
      <c r="D13" s="14">
        <v>-0.1422345</v>
      </c>
      <c r="E13" s="14">
        <v>-0.2772523</v>
      </c>
      <c r="F13" s="25">
        <v>-0.06739727</v>
      </c>
      <c r="G13" s="35">
        <v>-0.133599</v>
      </c>
    </row>
    <row r="14" spans="1:7" ht="12">
      <c r="A14" s="20" t="s">
        <v>22</v>
      </c>
      <c r="B14" s="29">
        <v>-0.1058834</v>
      </c>
      <c r="C14" s="14">
        <v>-0.122318</v>
      </c>
      <c r="D14" s="14">
        <v>0.04199567</v>
      </c>
      <c r="E14" s="14">
        <v>0.0416026</v>
      </c>
      <c r="F14" s="25">
        <v>0.08167007</v>
      </c>
      <c r="G14" s="35">
        <v>-0.01372278</v>
      </c>
    </row>
    <row r="15" spans="1:7" ht="12">
      <c r="A15" s="21" t="s">
        <v>23</v>
      </c>
      <c r="B15" s="31">
        <v>-0.3874348</v>
      </c>
      <c r="C15" s="16">
        <v>-0.02859142</v>
      </c>
      <c r="D15" s="16">
        <v>-0.03108261</v>
      </c>
      <c r="E15" s="16">
        <v>-0.04327732</v>
      </c>
      <c r="F15" s="27">
        <v>-0.4002293</v>
      </c>
      <c r="G15" s="37">
        <v>-0.1341887</v>
      </c>
    </row>
    <row r="16" spans="1:7" ht="12">
      <c r="A16" s="20" t="s">
        <v>24</v>
      </c>
      <c r="B16" s="29">
        <v>0.0221785</v>
      </c>
      <c r="C16" s="14">
        <v>0.04700676</v>
      </c>
      <c r="D16" s="14">
        <v>0.02636388</v>
      </c>
      <c r="E16" s="14">
        <v>0.001366527</v>
      </c>
      <c r="F16" s="25">
        <v>-0.04873961</v>
      </c>
      <c r="G16" s="35">
        <v>0.01468203</v>
      </c>
    </row>
    <row r="17" spans="1:7" ht="12">
      <c r="A17" s="20" t="s">
        <v>25</v>
      </c>
      <c r="B17" s="29">
        <v>-0.03042212</v>
      </c>
      <c r="C17" s="14">
        <v>-0.02151331</v>
      </c>
      <c r="D17" s="14">
        <v>-0.03035322</v>
      </c>
      <c r="E17" s="14">
        <v>-0.02493569</v>
      </c>
      <c r="F17" s="25">
        <v>-0.03626182</v>
      </c>
      <c r="G17" s="35">
        <v>-0.02771983</v>
      </c>
    </row>
    <row r="18" spans="1:7" ht="12">
      <c r="A18" s="20" t="s">
        <v>26</v>
      </c>
      <c r="B18" s="29">
        <v>-0.01122708</v>
      </c>
      <c r="C18" s="14">
        <v>0.00754547</v>
      </c>
      <c r="D18" s="14">
        <v>0.01537494</v>
      </c>
      <c r="E18" s="14">
        <v>0.01437255</v>
      </c>
      <c r="F18" s="25">
        <v>0.01155818</v>
      </c>
      <c r="G18" s="35">
        <v>0.008900877</v>
      </c>
    </row>
    <row r="19" spans="1:7" ht="12">
      <c r="A19" s="21" t="s">
        <v>27</v>
      </c>
      <c r="B19" s="31">
        <v>-0.212638</v>
      </c>
      <c r="C19" s="16">
        <v>-0.2039052</v>
      </c>
      <c r="D19" s="16">
        <v>-0.2066039</v>
      </c>
      <c r="E19" s="16">
        <v>-0.204908</v>
      </c>
      <c r="F19" s="27">
        <v>-0.149764</v>
      </c>
      <c r="G19" s="37">
        <v>-0.1988241</v>
      </c>
    </row>
    <row r="20" spans="1:7" ht="12.75" thickBot="1">
      <c r="A20" s="44" t="s">
        <v>28</v>
      </c>
      <c r="B20" s="45">
        <v>0.001634703</v>
      </c>
      <c r="C20" s="46">
        <v>-0.003726821</v>
      </c>
      <c r="D20" s="46">
        <v>-0.003136314</v>
      </c>
      <c r="E20" s="46">
        <v>0.005100633</v>
      </c>
      <c r="F20" s="47">
        <v>0.001914486</v>
      </c>
      <c r="G20" s="48">
        <v>6.680978E-05</v>
      </c>
    </row>
    <row r="21" spans="1:7" ht="12.75" thickTop="1">
      <c r="A21" s="6" t="s">
        <v>29</v>
      </c>
      <c r="B21" s="39">
        <v>-111.0452</v>
      </c>
      <c r="C21" s="40">
        <v>69.11632</v>
      </c>
      <c r="D21" s="40">
        <v>91.33628</v>
      </c>
      <c r="E21" s="40">
        <v>-52.1067</v>
      </c>
      <c r="F21" s="41">
        <v>-75.14332</v>
      </c>
      <c r="G21" s="43">
        <v>0.006669806</v>
      </c>
    </row>
    <row r="22" spans="1:7" ht="12">
      <c r="A22" s="20" t="s">
        <v>30</v>
      </c>
      <c r="B22" s="29">
        <v>135.7145</v>
      </c>
      <c r="C22" s="14">
        <v>60.01551</v>
      </c>
      <c r="D22" s="14">
        <v>-14.03503</v>
      </c>
      <c r="E22" s="14">
        <v>-64.74965</v>
      </c>
      <c r="F22" s="25">
        <v>-112.4851</v>
      </c>
      <c r="G22" s="36">
        <v>0</v>
      </c>
    </row>
    <row r="23" spans="1:7" ht="12">
      <c r="A23" s="20" t="s">
        <v>31</v>
      </c>
      <c r="B23" s="29">
        <v>-0.6059088</v>
      </c>
      <c r="C23" s="14">
        <v>0.5309629</v>
      </c>
      <c r="D23" s="14">
        <v>-0.8238233</v>
      </c>
      <c r="E23" s="14">
        <v>-0.1780689</v>
      </c>
      <c r="F23" s="25">
        <v>5.52459</v>
      </c>
      <c r="G23" s="35">
        <v>0.5373793</v>
      </c>
    </row>
    <row r="24" spans="1:7" ht="12">
      <c r="A24" s="20" t="s">
        <v>32</v>
      </c>
      <c r="B24" s="29">
        <v>-1.084284</v>
      </c>
      <c r="C24" s="14">
        <v>-0.9276741</v>
      </c>
      <c r="D24" s="14">
        <v>-1.194067</v>
      </c>
      <c r="E24" s="14">
        <v>1.757062</v>
      </c>
      <c r="F24" s="25">
        <v>1.967963</v>
      </c>
      <c r="G24" s="35">
        <v>0.01843861</v>
      </c>
    </row>
    <row r="25" spans="1:7" ht="12">
      <c r="A25" s="20" t="s">
        <v>33</v>
      </c>
      <c r="B25" s="29">
        <v>-0.06522576</v>
      </c>
      <c r="C25" s="14">
        <v>0.8148017</v>
      </c>
      <c r="D25" s="14">
        <v>-0.3173652</v>
      </c>
      <c r="E25" s="14">
        <v>-0.2787591</v>
      </c>
      <c r="F25" s="25">
        <v>-1.798574</v>
      </c>
      <c r="G25" s="35">
        <v>-0.1969059</v>
      </c>
    </row>
    <row r="26" spans="1:7" ht="12">
      <c r="A26" s="21" t="s">
        <v>34</v>
      </c>
      <c r="B26" s="31">
        <v>2.045783</v>
      </c>
      <c r="C26" s="16">
        <v>1.374856</v>
      </c>
      <c r="D26" s="16">
        <v>0.3140185</v>
      </c>
      <c r="E26" s="16">
        <v>0.03451553</v>
      </c>
      <c r="F26" s="27">
        <v>1.852185</v>
      </c>
      <c r="G26" s="37">
        <v>0.9577447</v>
      </c>
    </row>
    <row r="27" spans="1:7" ht="12">
      <c r="A27" s="20" t="s">
        <v>35</v>
      </c>
      <c r="B27" s="29">
        <v>-0.1315405</v>
      </c>
      <c r="C27" s="14">
        <v>0.008463466</v>
      </c>
      <c r="D27" s="14">
        <v>-0.08267088</v>
      </c>
      <c r="E27" s="14">
        <v>-0.01038353</v>
      </c>
      <c r="F27" s="25">
        <v>0.1332049</v>
      </c>
      <c r="G27" s="35">
        <v>-0.02155567</v>
      </c>
    </row>
    <row r="28" spans="1:7" ht="12">
      <c r="A28" s="20" t="s">
        <v>36</v>
      </c>
      <c r="B28" s="29">
        <v>-0.03254449</v>
      </c>
      <c r="C28" s="14">
        <v>-0.09261502</v>
      </c>
      <c r="D28" s="14">
        <v>-0.17417</v>
      </c>
      <c r="E28" s="14">
        <v>-0.09318847</v>
      </c>
      <c r="F28" s="25">
        <v>0.204969</v>
      </c>
      <c r="G28" s="35">
        <v>-0.0639395</v>
      </c>
    </row>
    <row r="29" spans="1:7" ht="12">
      <c r="A29" s="20" t="s">
        <v>37</v>
      </c>
      <c r="B29" s="29">
        <v>0.1584882</v>
      </c>
      <c r="C29" s="14">
        <v>-0.01580415</v>
      </c>
      <c r="D29" s="14">
        <v>-0.03745594</v>
      </c>
      <c r="E29" s="14">
        <v>-0.09730035</v>
      </c>
      <c r="F29" s="25">
        <v>-0.1138353</v>
      </c>
      <c r="G29" s="35">
        <v>-0.02854941</v>
      </c>
    </row>
    <row r="30" spans="1:7" ht="12">
      <c r="A30" s="21" t="s">
        <v>38</v>
      </c>
      <c r="B30" s="31">
        <v>0.1400095</v>
      </c>
      <c r="C30" s="16">
        <v>0.09274493</v>
      </c>
      <c r="D30" s="16">
        <v>0.08051172</v>
      </c>
      <c r="E30" s="16">
        <v>-0.01039619</v>
      </c>
      <c r="F30" s="27">
        <v>0.2288492</v>
      </c>
      <c r="G30" s="37">
        <v>0.08999817</v>
      </c>
    </row>
    <row r="31" spans="1:7" ht="12">
      <c r="A31" s="20" t="s">
        <v>39</v>
      </c>
      <c r="B31" s="29">
        <v>-0.0009455071</v>
      </c>
      <c r="C31" s="14">
        <v>-0.02620262</v>
      </c>
      <c r="D31" s="14">
        <v>-0.004458233</v>
      </c>
      <c r="E31" s="14">
        <v>-0.01604886</v>
      </c>
      <c r="F31" s="25">
        <v>-0.02575129</v>
      </c>
      <c r="G31" s="35">
        <v>-0.01482134</v>
      </c>
    </row>
    <row r="32" spans="1:7" ht="12">
      <c r="A32" s="20" t="s">
        <v>40</v>
      </c>
      <c r="B32" s="29">
        <v>0.01461733</v>
      </c>
      <c r="C32" s="14">
        <v>0.01117487</v>
      </c>
      <c r="D32" s="14">
        <v>0.003705615</v>
      </c>
      <c r="E32" s="14">
        <v>-0.004510121</v>
      </c>
      <c r="F32" s="25">
        <v>0.04605336</v>
      </c>
      <c r="G32" s="35">
        <v>0.01076186</v>
      </c>
    </row>
    <row r="33" spans="1:7" ht="12">
      <c r="A33" s="20" t="s">
        <v>41</v>
      </c>
      <c r="B33" s="29">
        <v>0.1357009</v>
      </c>
      <c r="C33" s="14">
        <v>0.06604546</v>
      </c>
      <c r="D33" s="14">
        <v>0.07595131</v>
      </c>
      <c r="E33" s="14">
        <v>0.1095805</v>
      </c>
      <c r="F33" s="25">
        <v>0.06887799</v>
      </c>
      <c r="G33" s="35">
        <v>0.08933988</v>
      </c>
    </row>
    <row r="34" spans="1:7" ht="12">
      <c r="A34" s="21" t="s">
        <v>42</v>
      </c>
      <c r="B34" s="31">
        <v>-0.01971603</v>
      </c>
      <c r="C34" s="16">
        <v>-0.007434621</v>
      </c>
      <c r="D34" s="16">
        <v>0.002974365</v>
      </c>
      <c r="E34" s="16">
        <v>0.0001727793</v>
      </c>
      <c r="F34" s="27">
        <v>-0.02675998</v>
      </c>
      <c r="G34" s="37">
        <v>-0.007445986</v>
      </c>
    </row>
    <row r="35" spans="1:7" ht="12.75" thickBot="1">
      <c r="A35" s="22" t="s">
        <v>43</v>
      </c>
      <c r="B35" s="32">
        <v>-0.007251466</v>
      </c>
      <c r="C35" s="17">
        <v>-0.001459079</v>
      </c>
      <c r="D35" s="17">
        <v>-0.001923093</v>
      </c>
      <c r="E35" s="17">
        <v>-0.009922537</v>
      </c>
      <c r="F35" s="28">
        <v>-0.004790115</v>
      </c>
      <c r="G35" s="38">
        <v>-0.004888522</v>
      </c>
    </row>
    <row r="36" spans="1:7" ht="12">
      <c r="A36" s="4" t="s">
        <v>44</v>
      </c>
      <c r="B36" s="3">
        <v>25.0885</v>
      </c>
      <c r="C36" s="3">
        <v>25.0824</v>
      </c>
      <c r="D36" s="3">
        <v>25.08545</v>
      </c>
      <c r="E36" s="3">
        <v>25.07629</v>
      </c>
      <c r="F36" s="3">
        <v>25.07935</v>
      </c>
      <c r="G36" s="3"/>
    </row>
    <row r="37" spans="1:6" ht="12">
      <c r="A37" s="4" t="s">
        <v>45</v>
      </c>
      <c r="B37" s="2">
        <v>-0.3489177</v>
      </c>
      <c r="C37" s="2">
        <v>-0.3255208</v>
      </c>
      <c r="D37" s="2">
        <v>-0.3143311</v>
      </c>
      <c r="E37" s="2">
        <v>-0.3072103</v>
      </c>
      <c r="F37" s="2">
        <v>-0.2965291</v>
      </c>
    </row>
    <row r="38" spans="1:7" ht="12">
      <c r="A38" s="4" t="s">
        <v>53</v>
      </c>
      <c r="B38" s="2">
        <v>-0.0001178393</v>
      </c>
      <c r="C38" s="2">
        <v>4.592055E-05</v>
      </c>
      <c r="D38" s="2">
        <v>5.240081E-05</v>
      </c>
      <c r="E38" s="2">
        <v>-6.764862E-05</v>
      </c>
      <c r="F38" s="2">
        <v>7.150787E-05</v>
      </c>
      <c r="G38" s="2">
        <v>0.0002555798</v>
      </c>
    </row>
    <row r="39" spans="1:7" ht="12.75" thickBot="1">
      <c r="A39" s="4" t="s">
        <v>54</v>
      </c>
      <c r="B39" s="2">
        <v>0.0001903761</v>
      </c>
      <c r="C39" s="2">
        <v>-0.0001177733</v>
      </c>
      <c r="D39" s="2">
        <v>-0.0001551981</v>
      </c>
      <c r="E39" s="2">
        <v>8.814336E-05</v>
      </c>
      <c r="F39" s="2">
        <v>0.000128548</v>
      </c>
      <c r="G39" s="2">
        <v>0.0009530728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3.116004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0.002256</v>
      </c>
      <c r="C4">
        <v>0.003763</v>
      </c>
      <c r="D4">
        <v>0.003759</v>
      </c>
      <c r="E4">
        <v>0.003759</v>
      </c>
      <c r="F4">
        <v>0.002088</v>
      </c>
      <c r="G4">
        <v>0.011717</v>
      </c>
    </row>
    <row r="5" spans="1:7" ht="12.75">
      <c r="A5" t="s">
        <v>13</v>
      </c>
      <c r="B5">
        <v>6.785309</v>
      </c>
      <c r="C5">
        <v>3.000739</v>
      </c>
      <c r="D5">
        <v>-0.701751</v>
      </c>
      <c r="E5">
        <v>-3.237437</v>
      </c>
      <c r="F5">
        <v>-5.624018</v>
      </c>
      <c r="G5">
        <v>4.313172</v>
      </c>
    </row>
    <row r="6" spans="1:7" ht="12.75">
      <c r="A6" t="s">
        <v>14</v>
      </c>
      <c r="B6" s="49">
        <v>70.83702</v>
      </c>
      <c r="C6" s="49">
        <v>-27.42786</v>
      </c>
      <c r="D6" s="49">
        <v>-30.69587</v>
      </c>
      <c r="E6" s="49">
        <v>39.45759</v>
      </c>
      <c r="F6" s="49">
        <v>-42.91402</v>
      </c>
      <c r="G6" s="49">
        <v>-0.0002088747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1.6056</v>
      </c>
      <c r="C8" s="49">
        <v>2.244969</v>
      </c>
      <c r="D8" s="49">
        <v>1.345619</v>
      </c>
      <c r="E8" s="49">
        <v>0.8446349</v>
      </c>
      <c r="F8" s="49">
        <v>0.04173658</v>
      </c>
      <c r="G8" s="49">
        <v>1.30501</v>
      </c>
    </row>
    <row r="9" spans="1:7" ht="12.75">
      <c r="A9" t="s">
        <v>17</v>
      </c>
      <c r="B9" s="49">
        <v>-0.6316068</v>
      </c>
      <c r="C9" s="49">
        <v>-0.6019336</v>
      </c>
      <c r="D9" s="49">
        <v>-0.143283</v>
      </c>
      <c r="E9" s="49">
        <v>-0.7161415</v>
      </c>
      <c r="F9" s="49">
        <v>-1.202463</v>
      </c>
      <c r="G9" s="49">
        <v>-0.6035834</v>
      </c>
    </row>
    <row r="10" spans="1:7" ht="12.75">
      <c r="A10" t="s">
        <v>18</v>
      </c>
      <c r="B10" s="49">
        <v>-0.2190068</v>
      </c>
      <c r="C10" s="49">
        <v>-0.3219916</v>
      </c>
      <c r="D10" s="49">
        <v>0.3258889</v>
      </c>
      <c r="E10" s="49">
        <v>0.3142316</v>
      </c>
      <c r="F10" s="49">
        <v>-1.145484</v>
      </c>
      <c r="G10" s="49">
        <v>-0.1081928</v>
      </c>
    </row>
    <row r="11" spans="1:7" ht="12.75">
      <c r="A11" t="s">
        <v>19</v>
      </c>
      <c r="B11" s="49">
        <v>2.808633</v>
      </c>
      <c r="C11" s="49">
        <v>0.4767702</v>
      </c>
      <c r="D11" s="49">
        <v>1.325392</v>
      </c>
      <c r="E11" s="49">
        <v>0.5426882</v>
      </c>
      <c r="F11" s="49">
        <v>13.06758</v>
      </c>
      <c r="G11" s="49">
        <v>2.715622</v>
      </c>
    </row>
    <row r="12" spans="1:7" ht="12.75">
      <c r="A12" t="s">
        <v>20</v>
      </c>
      <c r="B12" s="49">
        <v>0.299795</v>
      </c>
      <c r="C12" s="49">
        <v>0.5795839</v>
      </c>
      <c r="D12" s="49">
        <v>0.6231929</v>
      </c>
      <c r="E12" s="49">
        <v>0.03154773</v>
      </c>
      <c r="F12" s="49">
        <v>-0.2226387</v>
      </c>
      <c r="G12" s="49">
        <v>0.3106381</v>
      </c>
    </row>
    <row r="13" spans="1:7" ht="12.75">
      <c r="A13" t="s">
        <v>21</v>
      </c>
      <c r="B13" s="49">
        <v>-0.002969957</v>
      </c>
      <c r="C13" s="49">
        <v>-0.09649369</v>
      </c>
      <c r="D13" s="49">
        <v>-0.1422345</v>
      </c>
      <c r="E13" s="49">
        <v>-0.2772523</v>
      </c>
      <c r="F13" s="49">
        <v>-0.06739727</v>
      </c>
      <c r="G13" s="49">
        <v>-0.133599</v>
      </c>
    </row>
    <row r="14" spans="1:7" ht="12.75">
      <c r="A14" t="s">
        <v>22</v>
      </c>
      <c r="B14" s="49">
        <v>-0.1058834</v>
      </c>
      <c r="C14" s="49">
        <v>-0.122318</v>
      </c>
      <c r="D14" s="49">
        <v>0.04199567</v>
      </c>
      <c r="E14" s="49">
        <v>0.0416026</v>
      </c>
      <c r="F14" s="49">
        <v>0.08167007</v>
      </c>
      <c r="G14" s="49">
        <v>-0.01372278</v>
      </c>
    </row>
    <row r="15" spans="1:7" ht="12.75">
      <c r="A15" t="s">
        <v>23</v>
      </c>
      <c r="B15" s="49">
        <v>-0.3874348</v>
      </c>
      <c r="C15" s="49">
        <v>-0.02859142</v>
      </c>
      <c r="D15" s="49">
        <v>-0.03108261</v>
      </c>
      <c r="E15" s="49">
        <v>-0.04327732</v>
      </c>
      <c r="F15" s="49">
        <v>-0.4002293</v>
      </c>
      <c r="G15" s="49">
        <v>-0.1341887</v>
      </c>
    </row>
    <row r="16" spans="1:7" ht="12.75">
      <c r="A16" t="s">
        <v>24</v>
      </c>
      <c r="B16" s="49">
        <v>0.0221785</v>
      </c>
      <c r="C16" s="49">
        <v>0.04700676</v>
      </c>
      <c r="D16" s="49">
        <v>0.02636388</v>
      </c>
      <c r="E16" s="49">
        <v>0.001366527</v>
      </c>
      <c r="F16" s="49">
        <v>-0.04873961</v>
      </c>
      <c r="G16" s="49">
        <v>0.01468203</v>
      </c>
    </row>
    <row r="17" spans="1:7" ht="12.75">
      <c r="A17" t="s">
        <v>25</v>
      </c>
      <c r="B17" s="49">
        <v>-0.03042212</v>
      </c>
      <c r="C17" s="49">
        <v>-0.02151331</v>
      </c>
      <c r="D17" s="49">
        <v>-0.03035322</v>
      </c>
      <c r="E17" s="49">
        <v>-0.02493569</v>
      </c>
      <c r="F17" s="49">
        <v>-0.03626182</v>
      </c>
      <c r="G17" s="49">
        <v>-0.02771983</v>
      </c>
    </row>
    <row r="18" spans="1:7" ht="12.75">
      <c r="A18" t="s">
        <v>26</v>
      </c>
      <c r="B18" s="49">
        <v>-0.01122708</v>
      </c>
      <c r="C18" s="49">
        <v>0.00754547</v>
      </c>
      <c r="D18" s="49">
        <v>0.01537494</v>
      </c>
      <c r="E18" s="49">
        <v>0.01437255</v>
      </c>
      <c r="F18" s="49">
        <v>0.01155818</v>
      </c>
      <c r="G18" s="49">
        <v>0.008900877</v>
      </c>
    </row>
    <row r="19" spans="1:7" ht="12.75">
      <c r="A19" t="s">
        <v>27</v>
      </c>
      <c r="B19" s="49">
        <v>-0.212638</v>
      </c>
      <c r="C19" s="49">
        <v>-0.2039052</v>
      </c>
      <c r="D19" s="49">
        <v>-0.2066039</v>
      </c>
      <c r="E19" s="49">
        <v>-0.204908</v>
      </c>
      <c r="F19" s="49">
        <v>-0.149764</v>
      </c>
      <c r="G19" s="49">
        <v>-0.1988241</v>
      </c>
    </row>
    <row r="20" spans="1:7" ht="12.75">
      <c r="A20" t="s">
        <v>28</v>
      </c>
      <c r="B20" s="49">
        <v>0.001634703</v>
      </c>
      <c r="C20" s="49">
        <v>-0.003726821</v>
      </c>
      <c r="D20" s="49">
        <v>-0.003136314</v>
      </c>
      <c r="E20" s="49">
        <v>0.005100633</v>
      </c>
      <c r="F20" s="49">
        <v>0.001914486</v>
      </c>
      <c r="G20" s="49">
        <v>6.680978E-05</v>
      </c>
    </row>
    <row r="21" spans="1:7" ht="12.75">
      <c r="A21" t="s">
        <v>29</v>
      </c>
      <c r="B21" s="49">
        <v>-111.0452</v>
      </c>
      <c r="C21" s="49">
        <v>69.11632</v>
      </c>
      <c r="D21" s="49">
        <v>91.33628</v>
      </c>
      <c r="E21" s="49">
        <v>-52.1067</v>
      </c>
      <c r="F21" s="49">
        <v>-75.14332</v>
      </c>
      <c r="G21" s="49">
        <v>0.006669806</v>
      </c>
    </row>
    <row r="22" spans="1:7" ht="12.75">
      <c r="A22" t="s">
        <v>30</v>
      </c>
      <c r="B22" s="49">
        <v>135.7145</v>
      </c>
      <c r="C22" s="49">
        <v>60.01551</v>
      </c>
      <c r="D22" s="49">
        <v>-14.03503</v>
      </c>
      <c r="E22" s="49">
        <v>-64.74965</v>
      </c>
      <c r="F22" s="49">
        <v>-112.4851</v>
      </c>
      <c r="G22" s="49">
        <v>0</v>
      </c>
    </row>
    <row r="23" spans="1:7" ht="12.75">
      <c r="A23" t="s">
        <v>31</v>
      </c>
      <c r="B23" s="49">
        <v>-0.6059088</v>
      </c>
      <c r="C23" s="49">
        <v>0.5309629</v>
      </c>
      <c r="D23" s="49">
        <v>-0.8238233</v>
      </c>
      <c r="E23" s="49">
        <v>-0.1780689</v>
      </c>
      <c r="F23" s="49">
        <v>5.52459</v>
      </c>
      <c r="G23" s="49">
        <v>0.5373793</v>
      </c>
    </row>
    <row r="24" spans="1:7" ht="12.75">
      <c r="A24" t="s">
        <v>32</v>
      </c>
      <c r="B24" s="49">
        <v>-1.084284</v>
      </c>
      <c r="C24" s="49">
        <v>-0.9276741</v>
      </c>
      <c r="D24" s="49">
        <v>-1.194067</v>
      </c>
      <c r="E24" s="49">
        <v>1.757062</v>
      </c>
      <c r="F24" s="49">
        <v>1.967963</v>
      </c>
      <c r="G24" s="49">
        <v>0.01843861</v>
      </c>
    </row>
    <row r="25" spans="1:7" ht="12.75">
      <c r="A25" t="s">
        <v>33</v>
      </c>
      <c r="B25" s="49">
        <v>-0.06522576</v>
      </c>
      <c r="C25" s="49">
        <v>0.8148017</v>
      </c>
      <c r="D25" s="49">
        <v>-0.3173652</v>
      </c>
      <c r="E25" s="49">
        <v>-0.2787591</v>
      </c>
      <c r="F25" s="49">
        <v>-1.798574</v>
      </c>
      <c r="G25" s="49">
        <v>-0.1969059</v>
      </c>
    </row>
    <row r="26" spans="1:7" ht="12.75">
      <c r="A26" t="s">
        <v>34</v>
      </c>
      <c r="B26" s="49">
        <v>2.045783</v>
      </c>
      <c r="C26" s="49">
        <v>1.374856</v>
      </c>
      <c r="D26" s="49">
        <v>0.3140185</v>
      </c>
      <c r="E26" s="49">
        <v>0.03451553</v>
      </c>
      <c r="F26" s="49">
        <v>1.852185</v>
      </c>
      <c r="G26" s="49">
        <v>0.9577447</v>
      </c>
    </row>
    <row r="27" spans="1:7" ht="12.75">
      <c r="A27" t="s">
        <v>35</v>
      </c>
      <c r="B27" s="49">
        <v>-0.1315405</v>
      </c>
      <c r="C27" s="49">
        <v>0.008463466</v>
      </c>
      <c r="D27" s="49">
        <v>-0.08267088</v>
      </c>
      <c r="E27" s="49">
        <v>-0.01038353</v>
      </c>
      <c r="F27" s="49">
        <v>0.1332049</v>
      </c>
      <c r="G27" s="49">
        <v>-0.02155567</v>
      </c>
    </row>
    <row r="28" spans="1:7" ht="12.75">
      <c r="A28" t="s">
        <v>36</v>
      </c>
      <c r="B28" s="49">
        <v>-0.03254449</v>
      </c>
      <c r="C28" s="49">
        <v>-0.09261502</v>
      </c>
      <c r="D28" s="49">
        <v>-0.17417</v>
      </c>
      <c r="E28" s="49">
        <v>-0.09318847</v>
      </c>
      <c r="F28" s="49">
        <v>0.204969</v>
      </c>
      <c r="G28" s="49">
        <v>-0.0639395</v>
      </c>
    </row>
    <row r="29" spans="1:7" ht="12.75">
      <c r="A29" t="s">
        <v>37</v>
      </c>
      <c r="B29" s="49">
        <v>0.1584882</v>
      </c>
      <c r="C29" s="49">
        <v>-0.01580415</v>
      </c>
      <c r="D29" s="49">
        <v>-0.03745594</v>
      </c>
      <c r="E29" s="49">
        <v>-0.09730035</v>
      </c>
      <c r="F29" s="49">
        <v>-0.1138353</v>
      </c>
      <c r="G29" s="49">
        <v>-0.02854941</v>
      </c>
    </row>
    <row r="30" spans="1:7" ht="12.75">
      <c r="A30" t="s">
        <v>38</v>
      </c>
      <c r="B30" s="49">
        <v>0.1400095</v>
      </c>
      <c r="C30" s="49">
        <v>0.09274493</v>
      </c>
      <c r="D30" s="49">
        <v>0.08051172</v>
      </c>
      <c r="E30" s="49">
        <v>-0.01039619</v>
      </c>
      <c r="F30" s="49">
        <v>0.2288492</v>
      </c>
      <c r="G30" s="49">
        <v>0.08999817</v>
      </c>
    </row>
    <row r="31" spans="1:7" ht="12.75">
      <c r="A31" t="s">
        <v>39</v>
      </c>
      <c r="B31" s="49">
        <v>-0.0009455071</v>
      </c>
      <c r="C31" s="49">
        <v>-0.02620262</v>
      </c>
      <c r="D31" s="49">
        <v>-0.004458233</v>
      </c>
      <c r="E31" s="49">
        <v>-0.01604886</v>
      </c>
      <c r="F31" s="49">
        <v>-0.02575129</v>
      </c>
      <c r="G31" s="49">
        <v>-0.01482134</v>
      </c>
    </row>
    <row r="32" spans="1:7" ht="12.75">
      <c r="A32" t="s">
        <v>40</v>
      </c>
      <c r="B32" s="49">
        <v>0.01461733</v>
      </c>
      <c r="C32" s="49">
        <v>0.01117487</v>
      </c>
      <c r="D32" s="49">
        <v>0.003705615</v>
      </c>
      <c r="E32" s="49">
        <v>-0.004510121</v>
      </c>
      <c r="F32" s="49">
        <v>0.04605336</v>
      </c>
      <c r="G32" s="49">
        <v>0.01076186</v>
      </c>
    </row>
    <row r="33" spans="1:7" ht="12.75">
      <c r="A33" t="s">
        <v>41</v>
      </c>
      <c r="B33" s="49">
        <v>0.1357009</v>
      </c>
      <c r="C33" s="49">
        <v>0.06604546</v>
      </c>
      <c r="D33" s="49">
        <v>0.07595131</v>
      </c>
      <c r="E33" s="49">
        <v>0.1095805</v>
      </c>
      <c r="F33" s="49">
        <v>0.06887799</v>
      </c>
      <c r="G33" s="49">
        <v>0.08933988</v>
      </c>
    </row>
    <row r="34" spans="1:7" ht="12.75">
      <c r="A34" t="s">
        <v>42</v>
      </c>
      <c r="B34" s="49">
        <v>-0.01971603</v>
      </c>
      <c r="C34" s="49">
        <v>-0.007434621</v>
      </c>
      <c r="D34" s="49">
        <v>0.002974365</v>
      </c>
      <c r="E34" s="49">
        <v>0.0001727793</v>
      </c>
      <c r="F34" s="49">
        <v>-0.02675998</v>
      </c>
      <c r="G34" s="49">
        <v>-0.007445986</v>
      </c>
    </row>
    <row r="35" spans="1:7" ht="12.75">
      <c r="A35" t="s">
        <v>43</v>
      </c>
      <c r="B35" s="49">
        <v>-0.007251466</v>
      </c>
      <c r="C35" s="49">
        <v>-0.001459079</v>
      </c>
      <c r="D35" s="49">
        <v>-0.001923093</v>
      </c>
      <c r="E35" s="49">
        <v>-0.009922537</v>
      </c>
      <c r="F35" s="49">
        <v>-0.004790115</v>
      </c>
      <c r="G35" s="49">
        <v>-0.004888522</v>
      </c>
    </row>
    <row r="36" spans="1:6" ht="12.75">
      <c r="A36" t="s">
        <v>44</v>
      </c>
      <c r="B36" s="49">
        <v>25.0885</v>
      </c>
      <c r="C36" s="49">
        <v>25.0824</v>
      </c>
      <c r="D36" s="49">
        <v>25.08545</v>
      </c>
      <c r="E36" s="49">
        <v>25.07629</v>
      </c>
      <c r="F36" s="49">
        <v>25.07935</v>
      </c>
    </row>
    <row r="37" spans="1:6" ht="12.75">
      <c r="A37" t="s">
        <v>45</v>
      </c>
      <c r="B37" s="49">
        <v>-0.3489177</v>
      </c>
      <c r="C37" s="49">
        <v>-0.3255208</v>
      </c>
      <c r="D37" s="49">
        <v>-0.3143311</v>
      </c>
      <c r="E37" s="49">
        <v>-0.3072103</v>
      </c>
      <c r="F37" s="49">
        <v>-0.2965291</v>
      </c>
    </row>
    <row r="38" spans="1:7" ht="12.75">
      <c r="A38" t="s">
        <v>55</v>
      </c>
      <c r="B38" s="49">
        <v>-0.0001178393</v>
      </c>
      <c r="C38" s="49">
        <v>4.592055E-05</v>
      </c>
      <c r="D38" s="49">
        <v>5.240081E-05</v>
      </c>
      <c r="E38" s="49">
        <v>-6.764862E-05</v>
      </c>
      <c r="F38" s="49">
        <v>7.150787E-05</v>
      </c>
      <c r="G38" s="49">
        <v>0.0002555798</v>
      </c>
    </row>
    <row r="39" spans="1:7" ht="12.75">
      <c r="A39" t="s">
        <v>56</v>
      </c>
      <c r="B39" s="49">
        <v>0.0001903761</v>
      </c>
      <c r="C39" s="49">
        <v>-0.0001177733</v>
      </c>
      <c r="D39" s="49">
        <v>-0.0001551981</v>
      </c>
      <c r="E39" s="49">
        <v>8.814336E-05</v>
      </c>
      <c r="F39" s="49">
        <v>0.000128548</v>
      </c>
      <c r="G39" s="49">
        <v>0.0009530728</v>
      </c>
    </row>
    <row r="40" spans="2:5" ht="12.75">
      <c r="B40" t="s">
        <v>46</v>
      </c>
      <c r="C40" t="s">
        <v>47</v>
      </c>
      <c r="D40" t="s">
        <v>48</v>
      </c>
      <c r="E40">
        <v>3.116004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-0.00011783925441948492</v>
      </c>
      <c r="C50">
        <f>-0.017/(C7*C7+C22*C22)*(C21*C22+C6*C7)</f>
        <v>4.5920539302800606E-05</v>
      </c>
      <c r="D50">
        <f>-0.017/(D7*D7+D22*D22)*(D21*D22+D6*D7)</f>
        <v>5.240080004290193E-05</v>
      </c>
      <c r="E50">
        <f>-0.017/(E7*E7+E22*E22)*(E21*E22+E6*E7)</f>
        <v>-6.764862821954453E-05</v>
      </c>
      <c r="F50">
        <f>-0.017/(F7*F7+F22*F22)*(F21*F22+F6*F7)</f>
        <v>7.150786052657395E-05</v>
      </c>
      <c r="G50">
        <f>(B50*B$4+C50*C$4+D50*D$4+E50*E$4+F50*F$4)/SUM(B$4:F$4)</f>
        <v>-6.749068226767307E-08</v>
      </c>
    </row>
    <row r="51" spans="1:7" ht="12.75">
      <c r="A51" t="s">
        <v>59</v>
      </c>
      <c r="B51">
        <f>-0.017/(B7*B7+B22*B22)*(B21*B7-B6*B22)</f>
        <v>0.00019037608954939133</v>
      </c>
      <c r="C51">
        <f>-0.017/(C7*C7+C22*C22)*(C21*C7-C6*C22)</f>
        <v>-0.00011777333845857329</v>
      </c>
      <c r="D51">
        <f>-0.017/(D7*D7+D22*D22)*(D21*D7-D6*D22)</f>
        <v>-0.0001551981313199374</v>
      </c>
      <c r="E51">
        <f>-0.017/(E7*E7+E22*E22)*(E21*E7-E6*E22)</f>
        <v>8.814336749998044E-05</v>
      </c>
      <c r="F51">
        <f>-0.017/(F7*F7+F22*F22)*(F21*F7-F6*F22)</f>
        <v>0.00012854800088421182</v>
      </c>
      <c r="G51">
        <f>(B51*B$4+C51*C$4+D51*D$4+E51*E$4+F51*F$4)/SUM(B$4:F$4)</f>
        <v>1.700322592532318E-07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9999.991311510714</v>
      </c>
      <c r="C62">
        <f>C7+(2/0.017)*(C8*C50-C23*C51)</f>
        <v>10000.019485113004</v>
      </c>
      <c r="D62">
        <f>D7+(2/0.017)*(D8*D50-D23*D51)</f>
        <v>9999.993253608876</v>
      </c>
      <c r="E62">
        <f>E7+(2/0.017)*(E8*E50-E23*E51)</f>
        <v>9999.99512437649</v>
      </c>
      <c r="F62">
        <f>F7+(2/0.017)*(F8*F50-F23*F51)</f>
        <v>9999.916801116864</v>
      </c>
    </row>
    <row r="63" spans="1:6" ht="12.75">
      <c r="A63" t="s">
        <v>67</v>
      </c>
      <c r="B63">
        <f>B8+(3/0.017)*(B9*B50-B24*B51)</f>
        <v>1.6551617333433968</v>
      </c>
      <c r="C63">
        <f>C8+(3/0.017)*(C9*C50-C24*C51)</f>
        <v>2.2208108133008775</v>
      </c>
      <c r="D63">
        <f>D8+(3/0.017)*(D9*D50-D24*D51)</f>
        <v>1.3115910392523498</v>
      </c>
      <c r="E63">
        <f>E8+(3/0.017)*(E9*E50-E24*E51)</f>
        <v>0.8258535991470299</v>
      </c>
      <c r="F63">
        <f>F8+(3/0.017)*(F9*F50-F24*F51)</f>
        <v>-0.018080466933493265</v>
      </c>
    </row>
    <row r="64" spans="1:6" ht="12.75">
      <c r="A64" t="s">
        <v>68</v>
      </c>
      <c r="B64">
        <f>B9+(4/0.017)*(B10*B50-B25*B51)</f>
        <v>-0.6226126769055331</v>
      </c>
      <c r="C64">
        <f>C9+(4/0.017)*(C10*C50-C25*C51)</f>
        <v>-0.5828333909487649</v>
      </c>
      <c r="D64">
        <f>D9+(4/0.017)*(D10*D50-D25*D51)</f>
        <v>-0.15085421103550045</v>
      </c>
      <c r="E64">
        <f>E9+(4/0.017)*(E10*E50-E25*E51)</f>
        <v>-0.7153618696206986</v>
      </c>
      <c r="F64">
        <f>F9+(4/0.017)*(F10*F50-F25*F51)</f>
        <v>-1.1673354748153182</v>
      </c>
    </row>
    <row r="65" spans="1:6" ht="12.75">
      <c r="A65" t="s">
        <v>69</v>
      </c>
      <c r="B65">
        <f>B10+(5/0.017)*(B11*B50-B26*B51)</f>
        <v>-0.43089956066605406</v>
      </c>
      <c r="C65">
        <f>C10+(5/0.017)*(C11*C50-C26*C51)</f>
        <v>-0.2679283865507928</v>
      </c>
      <c r="D65">
        <f>D10+(5/0.017)*(D11*D50-D26*D51)</f>
        <v>0.36064968987363283</v>
      </c>
      <c r="E65">
        <f>E10+(5/0.017)*(E11*E50-E26*E51)</f>
        <v>0.30253912137465283</v>
      </c>
      <c r="F65">
        <f>F10+(5/0.017)*(F11*F50-F26*F51)</f>
        <v>-0.9406781149876107</v>
      </c>
    </row>
    <row r="66" spans="1:6" ht="12.75">
      <c r="A66" t="s">
        <v>70</v>
      </c>
      <c r="B66">
        <f>B11+(6/0.017)*(B12*B50-B27*B51)</f>
        <v>2.8050028400218876</v>
      </c>
      <c r="C66">
        <f>C11+(6/0.017)*(C12*C50-C27*C51)</f>
        <v>0.4865154620841074</v>
      </c>
      <c r="D66">
        <f>D11+(6/0.017)*(D12*D50-D27*D51)</f>
        <v>1.3323892142766405</v>
      </c>
      <c r="E66">
        <f>E11+(6/0.017)*(E12*E50-E27*E51)</f>
        <v>0.5422579924621634</v>
      </c>
      <c r="F66">
        <f>F11+(6/0.017)*(F12*F50-F27*F51)</f>
        <v>13.0559175385728</v>
      </c>
    </row>
    <row r="67" spans="1:6" ht="12.75">
      <c r="A67" t="s">
        <v>71</v>
      </c>
      <c r="B67">
        <f>B12+(7/0.017)*(B13*B50-B28*B51)</f>
        <v>0.30249027598987177</v>
      </c>
      <c r="C67">
        <f>C12+(7/0.017)*(C13*C50-C28*C51)</f>
        <v>0.573267996666678</v>
      </c>
      <c r="D67">
        <f>D12+(7/0.017)*(D13*D50-D28*D51)</f>
        <v>0.6089935811247136</v>
      </c>
      <c r="E67">
        <f>E12+(7/0.017)*(E13*E50-E28*E51)</f>
        <v>0.04265289372151716</v>
      </c>
      <c r="F67">
        <f>F12+(7/0.017)*(F13*F50-F28*F51)</f>
        <v>-0.23547249579022794</v>
      </c>
    </row>
    <row r="68" spans="1:6" ht="12.75">
      <c r="A68" t="s">
        <v>72</v>
      </c>
      <c r="B68">
        <f>B13+(8/0.017)*(B14*B50-B29*B51)</f>
        <v>-0.011297083044386707</v>
      </c>
      <c r="C68">
        <f>C13+(8/0.017)*(C14*C50-C29*C51)</f>
        <v>-0.10001285048632472</v>
      </c>
      <c r="D68">
        <f>D13+(8/0.017)*(D14*D50-D29*D51)</f>
        <v>-0.14393449302987954</v>
      </c>
      <c r="E68">
        <f>E13+(8/0.017)*(E14*E50-E29*E51)</f>
        <v>-0.27454076038232456</v>
      </c>
      <c r="F68">
        <f>F13+(8/0.017)*(F14*F50-F29*F51)</f>
        <v>-0.05776275130832468</v>
      </c>
    </row>
    <row r="69" spans="1:6" ht="12.75">
      <c r="A69" t="s">
        <v>73</v>
      </c>
      <c r="B69">
        <f>B14+(9/0.017)*(B15*B50-B30*B51)</f>
        <v>-0.09582427636908408</v>
      </c>
      <c r="C69">
        <f>C14+(9/0.017)*(C15*C50-C30*C51)</f>
        <v>-0.11723038120891975</v>
      </c>
      <c r="D69">
        <f>D14+(9/0.017)*(D15*D50-D30*D51)</f>
        <v>0.047748530809258394</v>
      </c>
      <c r="E69">
        <f>E14+(9/0.017)*(E15*E50-E30*E51)</f>
        <v>0.043637662278887705</v>
      </c>
      <c r="F69">
        <f>F14+(9/0.017)*(F15*F50-F30*F51)</f>
        <v>0.050944256285706147</v>
      </c>
    </row>
    <row r="70" spans="1:6" ht="12.75">
      <c r="A70" t="s">
        <v>74</v>
      </c>
      <c r="B70">
        <f>B15+(10/0.017)*(B16*B50-B31*B51)</f>
        <v>-0.38886626821164905</v>
      </c>
      <c r="C70">
        <f>C15+(10/0.017)*(C16*C50-C31*C51)</f>
        <v>-0.029136946037461215</v>
      </c>
      <c r="D70">
        <f>D15+(10/0.017)*(D16*D50-D31*D51)</f>
        <v>-0.03067697530961989</v>
      </c>
      <c r="E70">
        <f>E15+(10/0.017)*(E16*E50-E31*E51)</f>
        <v>-0.04249958065414073</v>
      </c>
      <c r="F70">
        <f>F15+(10/0.017)*(F16*F50-F31*F51)</f>
        <v>-0.4003322343437118</v>
      </c>
    </row>
    <row r="71" spans="1:6" ht="12.75">
      <c r="A71" t="s">
        <v>75</v>
      </c>
      <c r="B71">
        <f>B16+(11/0.017)*(B17*B50-B32*B51)</f>
        <v>0.022697525173510473</v>
      </c>
      <c r="C71">
        <f>C16+(11/0.017)*(C17*C50-C32*C51)</f>
        <v>0.04721912402605144</v>
      </c>
      <c r="D71">
        <f>D16+(11/0.017)*(D17*D50-D32*D51)</f>
        <v>0.025706838036861298</v>
      </c>
      <c r="E71">
        <f>E16+(11/0.017)*(E17*E50-E32*E51)</f>
        <v>0.0027152580132224777</v>
      </c>
      <c r="F71">
        <f>F16+(11/0.017)*(F17*F50-F32*F51)</f>
        <v>-0.05424806869523572</v>
      </c>
    </row>
    <row r="72" spans="1:6" ht="12.75">
      <c r="A72" t="s">
        <v>76</v>
      </c>
      <c r="B72">
        <f>B17+(12/0.017)*(B18*B50-B33*B51)</f>
        <v>-0.04772415479093536</v>
      </c>
      <c r="C72">
        <f>C17+(12/0.017)*(C18*C50-C33*C51)</f>
        <v>-0.015778096094640988</v>
      </c>
      <c r="D72">
        <f>D17+(12/0.017)*(D18*D50-D33*D51)</f>
        <v>-0.021463930207120313</v>
      </c>
      <c r="E72">
        <f>E17+(12/0.017)*(E18*E50-E33*E51)</f>
        <v>-0.032439980052128295</v>
      </c>
      <c r="F72">
        <f>F17+(12/0.017)*(F18*F50-F33*F51)</f>
        <v>-0.041928380373676494</v>
      </c>
    </row>
    <row r="73" spans="1:6" ht="12.75">
      <c r="A73" t="s">
        <v>77</v>
      </c>
      <c r="B73">
        <f>B18+(13/0.017)*(B19*B50-B34*B51)</f>
        <v>0.010804527821362112</v>
      </c>
      <c r="C73">
        <f>C18+(13/0.017)*(C19*C50-C34*C51)</f>
        <v>-0.0002843817363450147</v>
      </c>
      <c r="D73">
        <f>D18+(13/0.017)*(D19*D50-D34*D51)</f>
        <v>0.007449074181908022</v>
      </c>
      <c r="E73">
        <f>E18+(13/0.017)*(E19*E50-E34*E51)</f>
        <v>0.02496106205319787</v>
      </c>
      <c r="F73">
        <f>F18+(13/0.017)*(F19*F50-F34*F51)</f>
        <v>0.0059992566596703345</v>
      </c>
    </row>
    <row r="74" spans="1:6" ht="12.75">
      <c r="A74" t="s">
        <v>78</v>
      </c>
      <c r="B74">
        <f>B19+(14/0.017)*(B20*B50-B35*B51)</f>
        <v>-0.21165975118764216</v>
      </c>
      <c r="C74">
        <f>C19+(14/0.017)*(C20*C50-C35*C51)</f>
        <v>-0.20418765266420807</v>
      </c>
      <c r="D74">
        <f>D19+(14/0.017)*(D20*D50-D35*D51)</f>
        <v>-0.20698503419049194</v>
      </c>
      <c r="E74">
        <f>E19+(14/0.017)*(E20*E50-E35*E51)</f>
        <v>-0.2044718958824997</v>
      </c>
      <c r="F74">
        <f>F19+(14/0.017)*(F20*F50-F35*F51)</f>
        <v>-0.1491441619369571</v>
      </c>
    </row>
    <row r="75" spans="1:6" ht="12.75">
      <c r="A75" t="s">
        <v>79</v>
      </c>
      <c r="B75" s="49">
        <f>B20</f>
        <v>0.001634703</v>
      </c>
      <c r="C75" s="49">
        <f>C20</f>
        <v>-0.003726821</v>
      </c>
      <c r="D75" s="49">
        <f>D20</f>
        <v>-0.003136314</v>
      </c>
      <c r="E75" s="49">
        <f>E20</f>
        <v>0.005100633</v>
      </c>
      <c r="F75" s="49">
        <f>F20</f>
        <v>0.001914486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135.75886090477866</v>
      </c>
      <c r="C82">
        <f>C22+(2/0.017)*(C8*C51+C23*C50)</f>
        <v>59.98727289515903</v>
      </c>
      <c r="D82">
        <f>D22+(2/0.017)*(D8*D51+D23*D50)</f>
        <v>-14.064677829915599</v>
      </c>
      <c r="E82">
        <f>E22+(2/0.017)*(E8*E51+E23*E50)</f>
        <v>-64.73947410809323</v>
      </c>
      <c r="F82">
        <f>F22+(2/0.017)*(F8*F51+F23*F50)</f>
        <v>-112.43799214528127</v>
      </c>
    </row>
    <row r="83" spans="1:6" ht="12.75">
      <c r="A83" t="s">
        <v>82</v>
      </c>
      <c r="B83">
        <f>B23+(3/0.017)*(B9*B51+B24*B50)</f>
        <v>-0.6045802613960872</v>
      </c>
      <c r="C83">
        <f>C23+(3/0.017)*(C9*C51+C24*C50)</f>
        <v>0.5359556825823202</v>
      </c>
      <c r="D83">
        <f>D23+(3/0.017)*(D9*D51+D24*D50)</f>
        <v>-0.8309408551038082</v>
      </c>
      <c r="E83">
        <f>E23+(3/0.017)*(E9*E51+E24*E50)</f>
        <v>-0.21018406895526645</v>
      </c>
      <c r="F83">
        <f>F23+(3/0.017)*(F9*F51+F24*F50)</f>
        <v>5.522145989812628</v>
      </c>
    </row>
    <row r="84" spans="1:6" ht="12.75">
      <c r="A84" t="s">
        <v>83</v>
      </c>
      <c r="B84">
        <f>B24+(4/0.017)*(B10*B51+B25*B50)</f>
        <v>-1.0922857654685603</v>
      </c>
      <c r="C84">
        <f>C24+(4/0.017)*(C10*C51+C25*C50)</f>
        <v>-0.909947474311422</v>
      </c>
      <c r="D84">
        <f>D24+(4/0.017)*(D10*D51+D25*D50)</f>
        <v>-1.2098805385138083</v>
      </c>
      <c r="E84">
        <f>E24+(4/0.017)*(E10*E51+E25*E50)</f>
        <v>1.7680161416747344</v>
      </c>
      <c r="F84">
        <f>F24+(4/0.017)*(F10*F51+F25*F50)</f>
        <v>1.903054327768571</v>
      </c>
    </row>
    <row r="85" spans="1:6" ht="12.75">
      <c r="A85" t="s">
        <v>84</v>
      </c>
      <c r="B85">
        <f>B25+(5/0.017)*(B11*B51+B26*B50)</f>
        <v>0.021133952969211348</v>
      </c>
      <c r="C85">
        <f>C25+(5/0.017)*(C11*C51+C26*C50)</f>
        <v>0.8168556149565086</v>
      </c>
      <c r="D85">
        <f>D25+(5/0.017)*(D11*D51+D26*D50)</f>
        <v>-0.3730250650112125</v>
      </c>
      <c r="E85">
        <f>E25+(5/0.017)*(E11*E51+E26*E50)</f>
        <v>-0.26537691259007873</v>
      </c>
      <c r="F85">
        <f>F25+(5/0.017)*(F11*F51+F26*F50)</f>
        <v>-1.2655572141047289</v>
      </c>
    </row>
    <row r="86" spans="1:6" ht="12.75">
      <c r="A86" t="s">
        <v>85</v>
      </c>
      <c r="B86">
        <f>B26+(6/0.017)*(B12*B51+B27*B50)</f>
        <v>2.071397506192621</v>
      </c>
      <c r="C86">
        <f>C26+(6/0.017)*(C12*C51+C27*C50)</f>
        <v>1.3509015703893827</v>
      </c>
      <c r="D86">
        <f>D26+(6/0.017)*(D12*D51+D27*D50)</f>
        <v>0.2783536551350223</v>
      </c>
      <c r="E86">
        <f>E26+(6/0.017)*(E12*E51+E27*E50)</f>
        <v>0.03574487872462</v>
      </c>
      <c r="F86">
        <f>F26+(6/0.017)*(F12*F51+F27*F50)</f>
        <v>1.8454457426845399</v>
      </c>
    </row>
    <row r="87" spans="1:6" ht="12.75">
      <c r="A87" t="s">
        <v>86</v>
      </c>
      <c r="B87">
        <f>B27+(7/0.017)*(B13*B51+B28*B50)</f>
        <v>-0.13019419014935837</v>
      </c>
      <c r="C87">
        <f>C27+(7/0.017)*(C13*C51+C28*C50)</f>
        <v>0.011391711083460522</v>
      </c>
      <c r="D87">
        <f>D27+(7/0.017)*(D13*D51+D28*D50)</f>
        <v>-0.07733939947880743</v>
      </c>
      <c r="E87">
        <f>E27+(7/0.017)*(E13*E51+E28*E50)</f>
        <v>-0.017850421438479796</v>
      </c>
      <c r="F87">
        <f>F27+(7/0.017)*(F13*F51+F28*F50)</f>
        <v>0.13567265131676617</v>
      </c>
    </row>
    <row r="88" spans="1:6" ht="12.75">
      <c r="A88" t="s">
        <v>87</v>
      </c>
      <c r="B88">
        <f>B28+(8/0.017)*(B14*B51+B29*B50)</f>
        <v>-0.05081921892352011</v>
      </c>
      <c r="C88">
        <f>C28+(8/0.017)*(C14*C51+C29*C50)</f>
        <v>-0.08617734276595135</v>
      </c>
      <c r="D88">
        <f>D28+(8/0.017)*(D14*D51+D29*D50)</f>
        <v>-0.17816076269641773</v>
      </c>
      <c r="E88">
        <f>E28+(8/0.017)*(E14*E51+E29*E50)</f>
        <v>-0.08836530366421823</v>
      </c>
      <c r="F88">
        <f>F28+(8/0.017)*(F14*F51+F29*F50)</f>
        <v>0.20607883787066963</v>
      </c>
    </row>
    <row r="89" spans="1:6" ht="12.75">
      <c r="A89" t="s">
        <v>88</v>
      </c>
      <c r="B89">
        <f>B29+(9/0.017)*(B15*B51+B30*B50)</f>
        <v>0.1107051155624142</v>
      </c>
      <c r="C89">
        <f>C29+(9/0.017)*(C15*C51+C30*C50)</f>
        <v>-0.011766747782891447</v>
      </c>
      <c r="D89">
        <f>D29+(9/0.017)*(D15*D51+D30*D50)</f>
        <v>-0.03266855330797715</v>
      </c>
      <c r="E89">
        <f>E29+(9/0.017)*(E15*E51+E30*E50)</f>
        <v>-0.09894751979768708</v>
      </c>
      <c r="F89">
        <f>F29+(9/0.017)*(F15*F51+F30*F50)</f>
        <v>-0.13240926691856617</v>
      </c>
    </row>
    <row r="90" spans="1:6" ht="12.75">
      <c r="A90" t="s">
        <v>89</v>
      </c>
      <c r="B90">
        <f>B30+(10/0.017)*(B16*B51+B31*B50)</f>
        <v>0.14255871997281383</v>
      </c>
      <c r="C90">
        <f>C30+(10/0.017)*(C16*C51+C31*C50)</f>
        <v>0.08878058794301925</v>
      </c>
      <c r="D90">
        <f>D30+(10/0.017)*(D16*D51+D31*D50)</f>
        <v>0.07796746124334074</v>
      </c>
      <c r="E90">
        <f>E30+(10/0.017)*(E16*E51+E31*E50)</f>
        <v>-0.009686699614678138</v>
      </c>
      <c r="F90">
        <f>F30+(10/0.017)*(F16*F51+F31*F50)</f>
        <v>0.2240804946570144</v>
      </c>
    </row>
    <row r="91" spans="1:6" ht="12.75">
      <c r="A91" t="s">
        <v>90</v>
      </c>
      <c r="B91">
        <f>B31+(11/0.017)*(B17*B51+B32*B50)</f>
        <v>-0.005807597371309699</v>
      </c>
      <c r="C91">
        <f>C31+(11/0.017)*(C17*C51+C32*C50)</f>
        <v>-0.02423112856662577</v>
      </c>
      <c r="D91">
        <f>D31+(11/0.017)*(D17*D51+D32*D50)</f>
        <v>-0.0012844481555215753</v>
      </c>
      <c r="E91">
        <f>E31+(11/0.017)*(E17*E51+E32*E50)</f>
        <v>-0.017273620828035043</v>
      </c>
      <c r="F91">
        <f>F31+(11/0.017)*(F17*F51+F32*F50)</f>
        <v>-0.026636600557846665</v>
      </c>
    </row>
    <row r="92" spans="1:6" ht="12.75">
      <c r="A92" t="s">
        <v>91</v>
      </c>
      <c r="B92">
        <f>B32+(12/0.017)*(B18*B51+B33*B50)</f>
        <v>0.0018209108464626398</v>
      </c>
      <c r="C92">
        <f>C32+(12/0.017)*(C18*C51+C33*C50)</f>
        <v>0.012688414434985319</v>
      </c>
      <c r="D92">
        <f>D32+(12/0.017)*(D18*D51+D33*D50)</f>
        <v>0.004830613200811976</v>
      </c>
      <c r="E92">
        <f>E32+(12/0.017)*(E18*E51+E33*E50)</f>
        <v>-0.00884856256332938</v>
      </c>
      <c r="F92">
        <f>F32+(12/0.017)*(F18*F51+F33*F50)</f>
        <v>0.05057884138950398</v>
      </c>
    </row>
    <row r="93" spans="1:6" ht="12.75">
      <c r="A93" t="s">
        <v>92</v>
      </c>
      <c r="B93">
        <f>B33+(13/0.017)*(B19*B51+B34*B50)</f>
        <v>0.10652135338201257</v>
      </c>
      <c r="C93">
        <f>C33+(13/0.017)*(C19*C51+C34*C50)</f>
        <v>0.08414849095611794</v>
      </c>
      <c r="D93">
        <f>D33+(13/0.017)*(D19*D51+D34*D50)</f>
        <v>0.10059043811867062</v>
      </c>
      <c r="E93">
        <f>E33+(13/0.017)*(E19*E51+E34*E50)</f>
        <v>0.09575999396505268</v>
      </c>
      <c r="F93">
        <f>F33+(13/0.017)*(F19*F51+F34*F50)</f>
        <v>0.05269267515379759</v>
      </c>
    </row>
    <row r="94" spans="1:6" ht="12.75">
      <c r="A94" t="s">
        <v>93</v>
      </c>
      <c r="B94">
        <f>B34+(14/0.017)*(B20*B51+B35*B50)</f>
        <v>-0.018756028825738784</v>
      </c>
      <c r="C94">
        <f>C34+(14/0.017)*(C20*C51+C35*C50)</f>
        <v>-0.007128335212341777</v>
      </c>
      <c r="D94">
        <f>D34+(14/0.017)*(D20*D51+D35*D50)</f>
        <v>0.003292229614344656</v>
      </c>
      <c r="E94">
        <f>E34+(14/0.017)*(E20*E51+E35*E50)</f>
        <v>0.0010958182292428724</v>
      </c>
      <c r="F94">
        <f>F34+(14/0.017)*(F20*F51+F35*F50)</f>
        <v>-0.026839390904839774</v>
      </c>
    </row>
    <row r="95" spans="1:6" ht="12.75">
      <c r="A95" t="s">
        <v>94</v>
      </c>
      <c r="B95" s="49">
        <f>B35</f>
        <v>-0.007251466</v>
      </c>
      <c r="C95" s="49">
        <f>C35</f>
        <v>-0.001459079</v>
      </c>
      <c r="D95" s="49">
        <f>D35</f>
        <v>-0.001923093</v>
      </c>
      <c r="E95" s="49">
        <f>E35</f>
        <v>-0.009922537</v>
      </c>
      <c r="F95" s="49">
        <f>F35</f>
        <v>-0.004790115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1.6551631714301451</v>
      </c>
      <c r="C103">
        <f>C63*10000/C62</f>
        <v>2.2208064860343435</v>
      </c>
      <c r="D103">
        <f>D63*10000/D62</f>
        <v>1.3115919241035612</v>
      </c>
      <c r="E103">
        <f>E63*10000/E62</f>
        <v>0.8258540018023486</v>
      </c>
      <c r="F103">
        <f>F63*10000/F62</f>
        <v>-0.01808061736221036</v>
      </c>
      <c r="G103">
        <f>AVERAGE(C103:E103)</f>
        <v>1.4527508039800843</v>
      </c>
      <c r="H103">
        <f>STDEV(C103:E103)</f>
        <v>0.7081083817765829</v>
      </c>
      <c r="I103">
        <f>(B103*B4+C103*C4+D103*D4+E103*E4+F103*F4)/SUM(B4:F4)</f>
        <v>1.2856223889997864</v>
      </c>
      <c r="K103">
        <f>(LN(H103)+LN(H123))/2-LN(K114*K115^3)</f>
        <v>-4.2407317711605845</v>
      </c>
    </row>
    <row r="104" spans="1:11" ht="12.75">
      <c r="A104" t="s">
        <v>68</v>
      </c>
      <c r="B104">
        <f>B64*10000/B62</f>
        <v>-0.6226132178623605</v>
      </c>
      <c r="C104">
        <f>C64*10000/C62</f>
        <v>-0.5828322552935292</v>
      </c>
      <c r="D104">
        <f>D64*10000/D62</f>
        <v>-0.15085431280772013</v>
      </c>
      <c r="E104">
        <f>E64*10000/E62</f>
        <v>-0.7153622184043836</v>
      </c>
      <c r="F104">
        <f>F64*10000/F62</f>
        <v>-1.1673451869968974</v>
      </c>
      <c r="G104">
        <f>AVERAGE(C104:E104)</f>
        <v>-0.4830162621685443</v>
      </c>
      <c r="H104">
        <f>STDEV(C104:E104)</f>
        <v>0.29519437364714146</v>
      </c>
      <c r="I104">
        <f>(B104*B4+C104*C4+D104*D4+E104*E4+F104*F4)/SUM(B4:F4)</f>
        <v>-0.5946456247963428</v>
      </c>
      <c r="K104">
        <f>(LN(H104)+LN(H124))/2-LN(K114*K115^4)</f>
        <v>-3.650078422048363</v>
      </c>
    </row>
    <row r="105" spans="1:11" ht="12.75">
      <c r="A105" t="s">
        <v>69</v>
      </c>
      <c r="B105">
        <f>B65*10000/B62</f>
        <v>-0.430899935053001</v>
      </c>
      <c r="C105">
        <f>C65*10000/C62</f>
        <v>-0.2679278644903212</v>
      </c>
      <c r="D105">
        <f>D65*10000/D62</f>
        <v>0.36064993318218364</v>
      </c>
      <c r="E105">
        <f>E65*10000/E62</f>
        <v>0.30253926888141003</v>
      </c>
      <c r="F105">
        <f>F65*10000/F62</f>
        <v>-0.9406859413895813</v>
      </c>
      <c r="G105">
        <f>AVERAGE(C105:E105)</f>
        <v>0.13175377919109083</v>
      </c>
      <c r="H105">
        <f>STDEV(C105:E105)</f>
        <v>0.34735180228159995</v>
      </c>
      <c r="I105">
        <f>(B105*B4+C105*C4+D105*D4+E105*E4+F105*F4)/SUM(B4:F4)</f>
        <v>-0.09289899792774693</v>
      </c>
      <c r="K105">
        <f>(LN(H105)+LN(H125))/2-LN(K114*K115^5)</f>
        <v>-3.433827638970823</v>
      </c>
    </row>
    <row r="106" spans="1:11" ht="12.75">
      <c r="A106" t="s">
        <v>70</v>
      </c>
      <c r="B106">
        <f>B66*10000/B62</f>
        <v>2.805005277147717</v>
      </c>
      <c r="C106">
        <f>C66*10000/C62</f>
        <v>0.48651451410507884</v>
      </c>
      <c r="D106">
        <f>D66*10000/D62</f>
        <v>1.3323901131591238</v>
      </c>
      <c r="E106">
        <f>E66*10000/E62</f>
        <v>0.542258256846874</v>
      </c>
      <c r="F106">
        <f>F66*10000/F62</f>
        <v>13.056026163252298</v>
      </c>
      <c r="G106">
        <f>AVERAGE(C106:E106)</f>
        <v>0.7870542947036921</v>
      </c>
      <c r="H106">
        <f>STDEV(C106:E106)</f>
        <v>0.47309640389835717</v>
      </c>
      <c r="I106">
        <f>(B106*B4+C106*C4+D106*D4+E106*E4+F106*F4)/SUM(B4:F4)</f>
        <v>2.7178644399069443</v>
      </c>
      <c r="K106">
        <f>(LN(H106)+LN(H126))/2-LN(K114*K115^6)</f>
        <v>-2.6572759215905988</v>
      </c>
    </row>
    <row r="107" spans="1:11" ht="12.75">
      <c r="A107" t="s">
        <v>71</v>
      </c>
      <c r="B107">
        <f>B67*10000/B62</f>
        <v>0.30249053880845234</v>
      </c>
      <c r="C107">
        <f>C67*10000/C62</f>
        <v>0.5732668796496849</v>
      </c>
      <c r="D107">
        <f>D67*10000/D62</f>
        <v>0.6089939919758798</v>
      </c>
      <c r="E107">
        <f>E67*10000/E62</f>
        <v>0.04265291451747245</v>
      </c>
      <c r="F107">
        <f>F67*10000/F62</f>
        <v>-0.23547445491139352</v>
      </c>
      <c r="G107">
        <f>AVERAGE(C107:E107)</f>
        <v>0.40830459538101244</v>
      </c>
      <c r="H107">
        <f>STDEV(C107:E107)</f>
        <v>0.31716710174219065</v>
      </c>
      <c r="I107">
        <f>(B107*B4+C107*C4+D107*D4+E107*E4+F107*F4)/SUM(B4:F4)</f>
        <v>0.3070394869329379</v>
      </c>
      <c r="K107">
        <f>(LN(H107)+LN(H127))/2-LN(K114*K115^7)</f>
        <v>-3.6356075075772853</v>
      </c>
    </row>
    <row r="108" spans="1:9" ht="12.75">
      <c r="A108" t="s">
        <v>72</v>
      </c>
      <c r="B108">
        <f>B68*10000/B62</f>
        <v>-0.011297092859853735</v>
      </c>
      <c r="C108">
        <f>C68*10000/C62</f>
        <v>-0.10001265561053507</v>
      </c>
      <c r="D108">
        <f>D68*10000/D62</f>
        <v>-0.14393459013378365</v>
      </c>
      <c r="E108">
        <f>E68*10000/E62</f>
        <v>-0.2745408942381284</v>
      </c>
      <c r="F108">
        <f>F68*10000/F62</f>
        <v>-0.05776323189196265</v>
      </c>
      <c r="G108">
        <f>AVERAGE(C108:E108)</f>
        <v>-0.17282937999414905</v>
      </c>
      <c r="H108">
        <f>STDEV(C108:E108)</f>
        <v>0.09078110034813712</v>
      </c>
      <c r="I108">
        <f>(B108*B4+C108*C4+D108*D4+E108*E4+F108*F4)/SUM(B4:F4)</f>
        <v>-0.13411154166391737</v>
      </c>
    </row>
    <row r="109" spans="1:9" ht="12.75">
      <c r="A109" t="s">
        <v>73</v>
      </c>
      <c r="B109">
        <f>B69*10000/B62</f>
        <v>-0.09582435962597627</v>
      </c>
      <c r="C109">
        <f>C69*10000/C62</f>
        <v>-0.1172301527846423</v>
      </c>
      <c r="D109">
        <f>D69*10000/D62</f>
        <v>0.04774856302230657</v>
      </c>
      <c r="E109">
        <f>E69*10000/E62</f>
        <v>0.043637683554979295</v>
      </c>
      <c r="F109">
        <f>F69*10000/F62</f>
        <v>0.05094468013975508</v>
      </c>
      <c r="G109">
        <f>AVERAGE(C109:E109)</f>
        <v>-0.008614635402452145</v>
      </c>
      <c r="H109">
        <f>STDEV(C109:E109)</f>
        <v>0.09408625188968557</v>
      </c>
      <c r="I109">
        <f>(B109*B4+C109*C4+D109*D4+E109*E4+F109*F4)/SUM(B4:F4)</f>
        <v>-0.013275099342655054</v>
      </c>
    </row>
    <row r="110" spans="1:11" ht="12.75">
      <c r="A110" t="s">
        <v>74</v>
      </c>
      <c r="B110">
        <f>B70*10000/B62</f>
        <v>-0.3888666060779831</v>
      </c>
      <c r="C110">
        <f>C70*10000/C62</f>
        <v>-0.02913688926390323</v>
      </c>
      <c r="D110">
        <f>D70*10000/D62</f>
        <v>-0.030676996005521245</v>
      </c>
      <c r="E110">
        <f>E70*10000/E62</f>
        <v>-0.042499601375346294</v>
      </c>
      <c r="F110">
        <f>F70*10000/F62</f>
        <v>-0.4003355650909013</v>
      </c>
      <c r="G110">
        <f>AVERAGE(C110:E110)</f>
        <v>-0.034104495548256925</v>
      </c>
      <c r="H110">
        <f>STDEV(C110:E110)</f>
        <v>0.007311041894279942</v>
      </c>
      <c r="I110">
        <f>(B110*B4+C110*C4+D110*D4+E110*E4+F110*F4)/SUM(B4:F4)</f>
        <v>-0.13426538669289478</v>
      </c>
      <c r="K110">
        <f>EXP(AVERAGE(K103:K107))</f>
        <v>0.02949589280526416</v>
      </c>
    </row>
    <row r="111" spans="1:9" ht="12.75">
      <c r="A111" t="s">
        <v>75</v>
      </c>
      <c r="B111">
        <f>B71*10000/B62</f>
        <v>0.022697544894248037</v>
      </c>
      <c r="C111">
        <f>C71*10000/C62</f>
        <v>0.047219032019233956</v>
      </c>
      <c r="D111">
        <f>D71*10000/D62</f>
        <v>0.02570685537971139</v>
      </c>
      <c r="E111">
        <f>E71*10000/E62</f>
        <v>0.002715259337080704</v>
      </c>
      <c r="F111">
        <f>F71*10000/F62</f>
        <v>-0.05424852003686361</v>
      </c>
      <c r="G111">
        <f>AVERAGE(C111:E111)</f>
        <v>0.025213715578675352</v>
      </c>
      <c r="H111">
        <f>STDEV(C111:E111)</f>
        <v>0.02225598427128571</v>
      </c>
      <c r="I111">
        <f>(B111*B4+C111*C4+D111*D4+E111*E4+F111*F4)/SUM(B4:F4)</f>
        <v>0.014237356681808075</v>
      </c>
    </row>
    <row r="112" spans="1:9" ht="12.75">
      <c r="A112" t="s">
        <v>76</v>
      </c>
      <c r="B112">
        <f>B72*10000/B62</f>
        <v>-0.04772419625605215</v>
      </c>
      <c r="C112">
        <f>C72*10000/C62</f>
        <v>-0.015778065350902357</v>
      </c>
      <c r="D112">
        <f>D72*10000/D62</f>
        <v>-0.021463944687536905</v>
      </c>
      <c r="E112">
        <f>E72*10000/E62</f>
        <v>-0.032439995868648944</v>
      </c>
      <c r="F112">
        <f>F72*10000/F62</f>
        <v>-0.0419287292160207</v>
      </c>
      <c r="G112">
        <f>AVERAGE(C112:E112)</f>
        <v>-0.023227335302362734</v>
      </c>
      <c r="H112">
        <f>STDEV(C112:E112)</f>
        <v>0.008469778154703678</v>
      </c>
      <c r="I112">
        <f>(B112*B4+C112*C4+D112*D4+E112*E4+F112*F4)/SUM(B4:F4)</f>
        <v>-0.029261487732662593</v>
      </c>
    </row>
    <row r="113" spans="1:9" ht="12.75">
      <c r="A113" t="s">
        <v>77</v>
      </c>
      <c r="B113">
        <f>B73*10000/B62</f>
        <v>0.01080453720887269</v>
      </c>
      <c r="C113">
        <f>C73*10000/C62</f>
        <v>-0.0002843811822250675</v>
      </c>
      <c r="D113">
        <f>D73*10000/D62</f>
        <v>0.007449079207348205</v>
      </c>
      <c r="E113">
        <f>E73*10000/E62</f>
        <v>0.024961074223277903</v>
      </c>
      <c r="F113">
        <f>F73*10000/F62</f>
        <v>0.005999306573230983</v>
      </c>
      <c r="G113">
        <f>AVERAGE(C113:E113)</f>
        <v>0.010708590749467013</v>
      </c>
      <c r="H113">
        <f>STDEV(C113:E113)</f>
        <v>0.012934510670207594</v>
      </c>
      <c r="I113">
        <f>(B113*B4+C113*C4+D113*D4+E113*E4+F113*F4)/SUM(B4:F4)</f>
        <v>0.010090318619208557</v>
      </c>
    </row>
    <row r="114" spans="1:11" ht="12.75">
      <c r="A114" t="s">
        <v>78</v>
      </c>
      <c r="B114">
        <f>B74*10000/B62</f>
        <v>-0.21165993508815</v>
      </c>
      <c r="C114">
        <f>C74*10000/C62</f>
        <v>-0.2041872548030347</v>
      </c>
      <c r="D114">
        <f>D74*10000/D62</f>
        <v>-0.20698517383078588</v>
      </c>
      <c r="E114">
        <f>E74*10000/E62</f>
        <v>-0.20447199557534657</v>
      </c>
      <c r="F114">
        <f>F74*10000/F62</f>
        <v>-0.14914540281005095</v>
      </c>
      <c r="G114">
        <f>AVERAGE(C114:E114)</f>
        <v>-0.2052148080697224</v>
      </c>
      <c r="H114">
        <f>STDEV(C114:E114)</f>
        <v>0.0015397777511050096</v>
      </c>
      <c r="I114">
        <f>(B114*B4+C114*C4+D114*D4+E114*E4+F114*F4)/SUM(B4:F4)</f>
        <v>-0.19865245147185434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0.0016347044203111841</v>
      </c>
      <c r="C115">
        <f>C75*10000/C62</f>
        <v>-0.0037268137382613165</v>
      </c>
      <c r="D115">
        <f>D75*10000/D62</f>
        <v>-0.00313631611588152</v>
      </c>
      <c r="E115">
        <f>E75*10000/E62</f>
        <v>0.00510063548687783</v>
      </c>
      <c r="F115">
        <f>F75*10000/F62</f>
        <v>0.001914501928442221</v>
      </c>
      <c r="G115">
        <f>AVERAGE(C115:E115)</f>
        <v>-0.0005874981224216691</v>
      </c>
      <c r="H115">
        <f>STDEV(C115:E115)</f>
        <v>0.004934908289770029</v>
      </c>
      <c r="I115">
        <f>(B115*B4+C115*C4+D115*D4+E115*E4+F115*F4)/SUM(B4:F4)</f>
        <v>6.689597550765992E-05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135.758978858822</v>
      </c>
      <c r="C122">
        <f>C82*10000/C62</f>
        <v>59.987156009507665</v>
      </c>
      <c r="D122">
        <f>D82*10000/D62</f>
        <v>-14.064687318503768</v>
      </c>
      <c r="E122">
        <f>E82*10000/E62</f>
        <v>-64.73950567263883</v>
      </c>
      <c r="F122">
        <f>F82*10000/F62</f>
        <v>-112.4389276246012</v>
      </c>
      <c r="G122">
        <f>AVERAGE(C122:E122)</f>
        <v>-6.272345660544976</v>
      </c>
      <c r="H122">
        <f>STDEV(C122:E122)</f>
        <v>62.72739014959038</v>
      </c>
      <c r="I122">
        <f>(B122*B4+C122*C4+D122*D4+E122*E4+F122*F4)/SUM(B4:F4)</f>
        <v>0.06441485026607552</v>
      </c>
    </row>
    <row r="123" spans="1:9" ht="12.75">
      <c r="A123" t="s">
        <v>82</v>
      </c>
      <c r="B123">
        <f>B83*10000/B62</f>
        <v>-0.604580786685456</v>
      </c>
      <c r="C123">
        <f>C83*10000/C62</f>
        <v>0.535954638268651</v>
      </c>
      <c r="D123">
        <f>D83*10000/D62</f>
        <v>-0.8309414156893874</v>
      </c>
      <c r="E123">
        <f>E83*10000/E62</f>
        <v>-0.21018417143315524</v>
      </c>
      <c r="F123">
        <f>F83*10000/F62</f>
        <v>5.522191933832764</v>
      </c>
      <c r="G123">
        <f>AVERAGE(C123:E123)</f>
        <v>-0.16839031628463055</v>
      </c>
      <c r="H123">
        <f>STDEV(C123:E123)</f>
        <v>0.6844057643880902</v>
      </c>
      <c r="I123">
        <f>(B123*B4+C123*C4+D123*D4+E123*E4+F123*F4)/SUM(B4:F4)</f>
        <v>0.5292549583930699</v>
      </c>
    </row>
    <row r="124" spans="1:9" ht="12.75">
      <c r="A124" t="s">
        <v>83</v>
      </c>
      <c r="B124">
        <f>B84*10000/B62</f>
        <v>-1.0922867145007018</v>
      </c>
      <c r="C124">
        <f>C84*10000/C62</f>
        <v>-0.9099457012719404</v>
      </c>
      <c r="D124">
        <f>D84*10000/D62</f>
        <v>-1.2098813547470915</v>
      </c>
      <c r="E124">
        <f>E84*10000/E62</f>
        <v>1.7680170036932614</v>
      </c>
      <c r="F124">
        <f>F84*10000/F62</f>
        <v>1.9030701610997642</v>
      </c>
      <c r="G124">
        <f>AVERAGE(C124:E124)</f>
        <v>-0.11727001744192352</v>
      </c>
      <c r="H124">
        <f>STDEV(C124:E124)</f>
        <v>1.6395794317757146</v>
      </c>
      <c r="I124">
        <f>(B124*B4+C124*C4+D124*D4+E124*E4+F124*F4)/SUM(B4:F4)</f>
        <v>0.011732345533764121</v>
      </c>
    </row>
    <row r="125" spans="1:9" ht="12.75">
      <c r="A125" t="s">
        <v>84</v>
      </c>
      <c r="B125">
        <f>B85*10000/B62</f>
        <v>0.021133971331439697</v>
      </c>
      <c r="C125">
        <f>C85*10000/C62</f>
        <v>0.8168540233072135</v>
      </c>
      <c r="D125">
        <f>D85*10000/D62</f>
        <v>-0.37302531666868105</v>
      </c>
      <c r="E125">
        <f>E85*10000/E62</f>
        <v>-0.2653770419779332</v>
      </c>
      <c r="F125">
        <f>F85*10000/F62</f>
        <v>-1.265567743487008</v>
      </c>
      <c r="G125">
        <f>AVERAGE(C125:E125)</f>
        <v>0.05948388822019973</v>
      </c>
      <c r="H125">
        <f>STDEV(C125:E125)</f>
        <v>0.658106510302295</v>
      </c>
      <c r="I125">
        <f>(B125*B4+C125*C4+D125*D4+E125*E4+F125*F4)/SUM(B4:F4)</f>
        <v>-0.12292863907358233</v>
      </c>
    </row>
    <row r="126" spans="1:9" ht="12.75">
      <c r="A126" t="s">
        <v>85</v>
      </c>
      <c r="B126">
        <f>B86*10000/B62</f>
        <v>2.0713993059256888</v>
      </c>
      <c r="C126">
        <f>C86*10000/C62</f>
        <v>1.350898938147536</v>
      </c>
      <c r="D126">
        <f>D86*10000/D62</f>
        <v>0.2783538429234118</v>
      </c>
      <c r="E126">
        <f>E86*10000/E62</f>
        <v>0.0357448961524856</v>
      </c>
      <c r="F126">
        <f>F86*10000/F62</f>
        <v>1.8454610967147516</v>
      </c>
      <c r="G126">
        <f>AVERAGE(C126:E126)</f>
        <v>0.5549992257411445</v>
      </c>
      <c r="H126">
        <f>STDEV(C126:E126)</f>
        <v>0.6998621574422761</v>
      </c>
      <c r="I126">
        <f>(B126*B4+C126*C4+D126*D4+E126*E4+F126*F4)/SUM(B4:F4)</f>
        <v>0.9465938859868309</v>
      </c>
    </row>
    <row r="127" spans="1:9" ht="12.75">
      <c r="A127" t="s">
        <v>86</v>
      </c>
      <c r="B127">
        <f>B87*10000/B62</f>
        <v>-0.13019430326853929</v>
      </c>
      <c r="C127">
        <f>C87*10000/C62</f>
        <v>0.011391688886625997</v>
      </c>
      <c r="D127">
        <f>D87*10000/D62</f>
        <v>-0.07733945165502644</v>
      </c>
      <c r="E127">
        <f>E87*10000/E62</f>
        <v>-0.017850430141677483</v>
      </c>
      <c r="F127">
        <f>F87*10000/F62</f>
        <v>0.13567378010746375</v>
      </c>
      <c r="G127">
        <f>AVERAGE(C127:E127)</f>
        <v>-0.027932730970025976</v>
      </c>
      <c r="H127">
        <f>STDEV(C127:E127)</f>
        <v>0.04521662767114115</v>
      </c>
      <c r="I127">
        <f>(B127*B4+C127*C4+D127*D4+E127*E4+F127*F4)/SUM(B4:F4)</f>
        <v>-0.020824533484984118</v>
      </c>
    </row>
    <row r="128" spans="1:9" ht="12.75">
      <c r="A128" t="s">
        <v>87</v>
      </c>
      <c r="B128">
        <f>B88*10000/B62</f>
        <v>-0.05081926307778238</v>
      </c>
      <c r="C128">
        <f>C88*10000/C62</f>
        <v>-0.08617717484875231</v>
      </c>
      <c r="D128">
        <f>D88*10000/D62</f>
        <v>-0.17816088289071763</v>
      </c>
      <c r="E128">
        <f>E88*10000/E62</f>
        <v>-0.08836534674783444</v>
      </c>
      <c r="F128">
        <f>F88*10000/F62</f>
        <v>0.2060805524378495</v>
      </c>
      <c r="G128">
        <f>AVERAGE(C128:E128)</f>
        <v>-0.11756780149576813</v>
      </c>
      <c r="H128">
        <f>STDEV(C128:E128)</f>
        <v>0.052486552170686644</v>
      </c>
      <c r="I128">
        <f>(B128*B4+C128*C4+D128*D4+E128*E4+F128*F4)/SUM(B4:F4)</f>
        <v>-0.06467256769154685</v>
      </c>
    </row>
    <row r="129" spans="1:9" ht="12.75">
      <c r="A129" t="s">
        <v>88</v>
      </c>
      <c r="B129">
        <f>B89*10000/B62</f>
        <v>0.11070521174851881</v>
      </c>
      <c r="C129">
        <f>C89*10000/C62</f>
        <v>-0.011766724855295098</v>
      </c>
      <c r="D129">
        <f>D89*10000/D62</f>
        <v>-0.03266857534747582</v>
      </c>
      <c r="E129">
        <f>E89*10000/E62</f>
        <v>-0.09894756804079599</v>
      </c>
      <c r="F129">
        <f>F89*10000/F62</f>
        <v>-0.13241036855804414</v>
      </c>
      <c r="G129">
        <f>AVERAGE(C129:E129)</f>
        <v>-0.0477942894145223</v>
      </c>
      <c r="H129">
        <f>STDEV(C129:E129)</f>
        <v>0.04551609906574002</v>
      </c>
      <c r="I129">
        <f>(B129*B4+C129*C4+D129*D4+E129*E4+F129*F4)/SUM(B4:F4)</f>
        <v>-0.03620769027017773</v>
      </c>
    </row>
    <row r="130" spans="1:9" ht="12.75">
      <c r="A130" t="s">
        <v>89</v>
      </c>
      <c r="B130">
        <f>B90*10000/B62</f>
        <v>0.14255884383491257</v>
      </c>
      <c r="C130">
        <f>C90*10000/C62</f>
        <v>0.08878041495337748</v>
      </c>
      <c r="D130">
        <f>D90*10000/D62</f>
        <v>0.07796751384327506</v>
      </c>
      <c r="E130">
        <f>E90*10000/E62</f>
        <v>-0.00968670433755048</v>
      </c>
      <c r="F130">
        <f>F90*10000/F62</f>
        <v>0.22408235899721432</v>
      </c>
      <c r="G130">
        <f>AVERAGE(C130:E130)</f>
        <v>0.05235374148636735</v>
      </c>
      <c r="H130">
        <f>STDEV(C130:E130)</f>
        <v>0.05399992959372332</v>
      </c>
      <c r="I130">
        <f>(B130*B4+C130*C4+D130*D4+E130*E4+F130*F4)/SUM(B4:F4)</f>
        <v>0.08833567882747677</v>
      </c>
    </row>
    <row r="131" spans="1:9" ht="12.75">
      <c r="A131" t="s">
        <v>90</v>
      </c>
      <c r="B131">
        <f>B91*10000/B62</f>
        <v>-0.0058076024172388375</v>
      </c>
      <c r="C131">
        <f>C91*10000/C62</f>
        <v>-0.024231081352089935</v>
      </c>
      <c r="D131">
        <f>D91*10000/D62</f>
        <v>-0.0012844490220611233</v>
      </c>
      <c r="E131">
        <f>E91*10000/E62</f>
        <v>-0.01727362925000633</v>
      </c>
      <c r="F131">
        <f>F91*10000/F62</f>
        <v>-0.026636822173232173</v>
      </c>
      <c r="G131">
        <f>AVERAGE(C131:E131)</f>
        <v>-0.014263053208052462</v>
      </c>
      <c r="H131">
        <f>STDEV(C131:E131)</f>
        <v>0.011765825933638098</v>
      </c>
      <c r="I131">
        <f>(B131*B4+C131*C4+D131*D4+E131*E4+F131*F4)/SUM(B4:F4)</f>
        <v>-0.014698304710631396</v>
      </c>
    </row>
    <row r="132" spans="1:9" ht="12.75">
      <c r="A132" t="s">
        <v>91</v>
      </c>
      <c r="B132">
        <f>B92*10000/B62</f>
        <v>0.0018209124285604524</v>
      </c>
      <c r="C132">
        <f>C92*10000/C62</f>
        <v>0.012688389711514583</v>
      </c>
      <c r="D132">
        <f>D92*10000/D62</f>
        <v>0.004830616459734776</v>
      </c>
      <c r="E132">
        <f>E92*10000/E62</f>
        <v>-0.00884856687755745</v>
      </c>
      <c r="F132">
        <f>F92*10000/F62</f>
        <v>0.05057926220331649</v>
      </c>
      <c r="G132">
        <f>AVERAGE(C132:E132)</f>
        <v>0.002890146431230636</v>
      </c>
      <c r="H132">
        <f>STDEV(C132:E132)</f>
        <v>0.01089881611591532</v>
      </c>
      <c r="I132">
        <f>(B132*B4+C132*C4+D132*D4+E132*E4+F132*F4)/SUM(B4:F4)</f>
        <v>0.009111066418124234</v>
      </c>
    </row>
    <row r="133" spans="1:9" ht="12.75">
      <c r="A133" t="s">
        <v>92</v>
      </c>
      <c r="B133">
        <f>B93*10000/B62</f>
        <v>0.10652144593305675</v>
      </c>
      <c r="C133">
        <f>C93*10000/C62</f>
        <v>0.08414832699215188</v>
      </c>
      <c r="D133">
        <f>D93*10000/D62</f>
        <v>0.1005905059809603</v>
      </c>
      <c r="E133">
        <f>E93*10000/E62</f>
        <v>0.09576004065404324</v>
      </c>
      <c r="F133">
        <f>F93*10000/F62</f>
        <v>0.052693113554617255</v>
      </c>
      <c r="G133">
        <f>AVERAGE(C133:E133)</f>
        <v>0.09349962454238514</v>
      </c>
      <c r="H133">
        <f>STDEV(C133:E133)</f>
        <v>0.008450942150043706</v>
      </c>
      <c r="I133">
        <f>(B133*B4+C133*C4+D133*D4+E133*E4+F133*F4)/SUM(B4:F4)</f>
        <v>0.08992431759356562</v>
      </c>
    </row>
    <row r="134" spans="1:9" ht="12.75">
      <c r="A134" t="s">
        <v>93</v>
      </c>
      <c r="B134">
        <f>B94*10000/B62</f>
        <v>-0.018756045121908493</v>
      </c>
      <c r="C134">
        <f>C94*10000/C62</f>
        <v>-0.007128321322727127</v>
      </c>
      <c r="D134">
        <f>D94*10000/D62</f>
        <v>0.003292231835413019</v>
      </c>
      <c r="E134">
        <f>E94*10000/E62</f>
        <v>0.001095818763522845</v>
      </c>
      <c r="F134">
        <f>F94*10000/F62</f>
        <v>-0.02683961420743236</v>
      </c>
      <c r="G134">
        <f>AVERAGE(C134:E134)</f>
        <v>-0.0009134235745970877</v>
      </c>
      <c r="H134">
        <f>STDEV(C134:E134)</f>
        <v>0.0054931569348031905</v>
      </c>
      <c r="I134">
        <f>(B134*B4+C134*C4+D134*D4+E134*E4+F134*F4)/SUM(B4:F4)</f>
        <v>-0.0069557723645546615</v>
      </c>
    </row>
    <row r="135" spans="1:9" ht="12.75">
      <c r="A135" t="s">
        <v>94</v>
      </c>
      <c r="B135">
        <f>B95*10000/B62</f>
        <v>-0.007251472300433938</v>
      </c>
      <c r="C135">
        <f>C95*10000/C62</f>
        <v>-0.00145907615697362</v>
      </c>
      <c r="D135">
        <f>D95*10000/D62</f>
        <v>-0.00192309429739463</v>
      </c>
      <c r="E135">
        <f>E95*10000/E62</f>
        <v>-0.009922541837857827</v>
      </c>
      <c r="F135">
        <f>F95*10000/F62</f>
        <v>-0.004790154853553386</v>
      </c>
      <c r="G135">
        <f>AVERAGE(C135:E135)</f>
        <v>-0.004434904097408692</v>
      </c>
      <c r="H135">
        <f>STDEV(C135:E135)</f>
        <v>0.0047580935453668</v>
      </c>
      <c r="I135">
        <f>(B135*B4+C135*C4+D135*D4+E135*E4+F135*F4)/SUM(B4:F4)</f>
        <v>-0.004888282537926667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2004-07-22T07:11:03Z</cp:lastPrinted>
  <dcterms:created xsi:type="dcterms:W3CDTF">2004-07-22T07:11:03Z</dcterms:created>
  <dcterms:modified xsi:type="dcterms:W3CDTF">2004-08-02T15:46:06Z</dcterms:modified>
  <cp:category/>
  <cp:version/>
  <cp:contentType/>
  <cp:contentStatus/>
</cp:coreProperties>
</file>