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<sst xmlns="http://schemas.openxmlformats.org/spreadsheetml/2006/main" count="204" uniqueCount="98">
  <si>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23/07/2004       11:54:09</t>
  </si>
  <si>
    <t>LISSNER</t>
  </si>
  <si>
    <t>HCMQAP291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</si>
  <si>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</si>
  <si>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</si>
  <si>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</si>
  <si>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</si>
  <si>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</si>
  <si>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</si>
  <si>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</si>
  <si>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</si>
  <si>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</si>
  <si>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</si>
  <si>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</si>
  <si>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</si>
  <si>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</si>
  <si>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</si>
  <si>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</si>
  <si>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</si>
  <si>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</si>
  <si>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</si>
  <si>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</si>
  <si>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</si>
  <si>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</si>
  <si>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</si>
  <si>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</si>
  <si>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</si>
  <si>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</si>
  <si>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</si>
  <si>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</si>
  <si>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</si>
  <si>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</si>
  <si>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</si>
  <si>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</si>
  <si>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</si>
  <si>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</si>
  <si>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</si>
  <si>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</si>
  <si>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</si>
  <si>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</si>
  <si>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</si>
  <si>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</si>
  <si>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</si>
  <si>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</si>
  <si>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</si>
  <si>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</si>
  <si>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</si>
  <si>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-0.003755*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</si>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</sst>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2915365"/>
        <c:axId val="50693966"/>
      </c:lineChart>
      <c:catAx>
        <c:axId val="429153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0693966"/>
        <c:crosses val="autoZero"/>
        <c:auto val="1"/>
        <c:lblOffset val="100"/>
        <c:noMultiLvlLbl val="0"/>
      </c:catAx>
      <c:valAx>
        <c:axId val="50693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291536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</v>
      </c>
      <c r="C4" s="13">
        <v>-0.003756</v>
      </c>
      <c r="D4" s="13">
        <v>-0.003754</v>
      </c>
      <c r="E4" s="13">
        <v>-0.003755</v>
      </c>
      <c r="F4" s="24">
        <v>-0.002081</v>
      </c>
      <c r="G4" s="34">
        <v>-0.011702</v>
      </c>
    </row>
    <row r="5" spans="1:7" ht="12.75" thickBot="1">
      <c r="A5" s="44" t="s">
        <v>13</v>
      </c>
      <c r="B5" s="45">
        <v>5.809871</v>
      </c>
      <c r="C5" s="46">
        <v>3.013123</v>
      </c>
      <c r="D5" s="46">
        <v>-0.750694</v>
      </c>
      <c r="E5" s="46">
        <v>-3.042159</v>
      </c>
      <c r="F5" s="47">
        <v>-4.962101</v>
      </c>
      <c r="G5" s="48">
        <v>5.01341</v>
      </c>
    </row>
    <row r="6" spans="1:7" ht="12.75" thickTop="1">
      <c r="A6" s="6" t="s">
        <v>14</v>
      </c>
      <c r="B6" s="39">
        <v>-21.93479</v>
      </c>
      <c r="C6" s="40">
        <v>12.50676</v>
      </c>
      <c r="D6" s="40">
        <v>27.52253</v>
      </c>
      <c r="E6" s="40">
        <v>-19.55904</v>
      </c>
      <c r="F6" s="41">
        <v>-13.07222</v>
      </c>
      <c r="G6" s="42">
        <v>0.006156692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0.8161555</v>
      </c>
      <c r="C8" s="14">
        <v>0.5720019</v>
      </c>
      <c r="D8" s="14">
        <v>-0.9563672</v>
      </c>
      <c r="E8" s="14">
        <v>-0.9882291</v>
      </c>
      <c r="F8" s="25">
        <v>-2.581338</v>
      </c>
      <c r="G8" s="35">
        <v>-0.5561549</v>
      </c>
    </row>
    <row r="9" spans="1:7" ht="12">
      <c r="A9" s="20" t="s">
        <v>17</v>
      </c>
      <c r="B9" s="29">
        <v>-0.06330348</v>
      </c>
      <c r="C9" s="14">
        <v>-0.06900675</v>
      </c>
      <c r="D9" s="14">
        <v>0.1501123</v>
      </c>
      <c r="E9" s="14">
        <v>-0.04696667</v>
      </c>
      <c r="F9" s="25">
        <v>-1.686423</v>
      </c>
      <c r="G9" s="35">
        <v>-0.2257891</v>
      </c>
    </row>
    <row r="10" spans="1:7" ht="12">
      <c r="A10" s="20" t="s">
        <v>18</v>
      </c>
      <c r="B10" s="29">
        <v>-0.8206101</v>
      </c>
      <c r="C10" s="14">
        <v>-0.8824743</v>
      </c>
      <c r="D10" s="14">
        <v>0.1589409</v>
      </c>
      <c r="E10" s="14">
        <v>-0.3995443</v>
      </c>
      <c r="F10" s="25">
        <v>-0.8908009</v>
      </c>
      <c r="G10" s="35">
        <v>-0.5078787</v>
      </c>
    </row>
    <row r="11" spans="1:7" ht="12">
      <c r="A11" s="21" t="s">
        <v>19</v>
      </c>
      <c r="B11" s="31">
        <v>2.856795</v>
      </c>
      <c r="C11" s="16">
        <v>1.548589</v>
      </c>
      <c r="D11" s="16">
        <v>1.994442</v>
      </c>
      <c r="E11" s="16">
        <v>1.280261</v>
      </c>
      <c r="F11" s="27">
        <v>14.44589</v>
      </c>
      <c r="G11" s="37">
        <v>3.500069</v>
      </c>
    </row>
    <row r="12" spans="1:7" ht="12">
      <c r="A12" s="20" t="s">
        <v>20</v>
      </c>
      <c r="B12" s="29">
        <v>0.2254189</v>
      </c>
      <c r="C12" s="14">
        <v>-0.1307127</v>
      </c>
      <c r="D12" s="14">
        <v>-0.09927977</v>
      </c>
      <c r="E12" s="14">
        <v>-0.05822879</v>
      </c>
      <c r="F12" s="25">
        <v>-0.210453</v>
      </c>
      <c r="G12" s="35">
        <v>-0.06477385</v>
      </c>
    </row>
    <row r="13" spans="1:7" ht="12">
      <c r="A13" s="20" t="s">
        <v>21</v>
      </c>
      <c r="B13" s="29">
        <v>0.02660633</v>
      </c>
      <c r="C13" s="14">
        <v>0.0271733</v>
      </c>
      <c r="D13" s="14">
        <v>0.005566516</v>
      </c>
      <c r="E13" s="14">
        <v>0.06279247</v>
      </c>
      <c r="F13" s="25">
        <v>0.09785936</v>
      </c>
      <c r="G13" s="35">
        <v>0.03988848</v>
      </c>
    </row>
    <row r="14" spans="1:7" ht="12">
      <c r="A14" s="20" t="s">
        <v>22</v>
      </c>
      <c r="B14" s="29">
        <v>-0.1428858</v>
      </c>
      <c r="C14" s="14">
        <v>-0.05080315</v>
      </c>
      <c r="D14" s="14">
        <v>0.006341971</v>
      </c>
      <c r="E14" s="14">
        <v>-0.1305221</v>
      </c>
      <c r="F14" s="25">
        <v>-0.05259353</v>
      </c>
      <c r="G14" s="35">
        <v>-0.06980783</v>
      </c>
    </row>
    <row r="15" spans="1:7" ht="12">
      <c r="A15" s="21" t="s">
        <v>23</v>
      </c>
      <c r="B15" s="31">
        <v>-0.4097359</v>
      </c>
      <c r="C15" s="16">
        <v>-0.06351912</v>
      </c>
      <c r="D15" s="16">
        <v>-0.05794767</v>
      </c>
      <c r="E15" s="16">
        <v>-0.07345452</v>
      </c>
      <c r="F15" s="27">
        <v>-0.3475783</v>
      </c>
      <c r="G15" s="37">
        <v>-0.1525743</v>
      </c>
    </row>
    <row r="16" spans="1:7" ht="12">
      <c r="A16" s="20" t="s">
        <v>24</v>
      </c>
      <c r="B16" s="29">
        <v>0.02304453</v>
      </c>
      <c r="C16" s="14">
        <v>-0.01972323</v>
      </c>
      <c r="D16" s="14">
        <v>-0.004566053</v>
      </c>
      <c r="E16" s="14">
        <v>0.01804098</v>
      </c>
      <c r="F16" s="25">
        <v>-0.009132091</v>
      </c>
      <c r="G16" s="35">
        <v>0.000616726</v>
      </c>
    </row>
    <row r="17" spans="1:7" ht="12">
      <c r="A17" s="20" t="s">
        <v>25</v>
      </c>
      <c r="B17" s="29">
        <v>-0.03317806</v>
      </c>
      <c r="C17" s="14">
        <v>-0.02848759</v>
      </c>
      <c r="D17" s="14">
        <v>-0.04106426</v>
      </c>
      <c r="E17" s="14">
        <v>-0.03039904</v>
      </c>
      <c r="F17" s="25">
        <v>-0.02083939</v>
      </c>
      <c r="G17" s="35">
        <v>-0.03163347</v>
      </c>
    </row>
    <row r="18" spans="1:7" ht="12">
      <c r="A18" s="20" t="s">
        <v>26</v>
      </c>
      <c r="B18" s="29">
        <v>0.009527347</v>
      </c>
      <c r="C18" s="14">
        <v>0.0246361</v>
      </c>
      <c r="D18" s="14">
        <v>0.01909189</v>
      </c>
      <c r="E18" s="14">
        <v>0.02564954</v>
      </c>
      <c r="F18" s="25">
        <v>0.00125937</v>
      </c>
      <c r="G18" s="35">
        <v>0.01823183</v>
      </c>
    </row>
    <row r="19" spans="1:7" ht="12">
      <c r="A19" s="21" t="s">
        <v>27</v>
      </c>
      <c r="B19" s="31">
        <v>-0.2018227</v>
      </c>
      <c r="C19" s="16">
        <v>-0.2013701</v>
      </c>
      <c r="D19" s="16">
        <v>-0.2035959</v>
      </c>
      <c r="E19" s="16">
        <v>-0.1962738</v>
      </c>
      <c r="F19" s="27">
        <v>-0.1544852</v>
      </c>
      <c r="G19" s="37">
        <v>-0.1944935</v>
      </c>
    </row>
    <row r="20" spans="1:7" ht="12.75" thickBot="1">
      <c r="A20" s="44" t="s">
        <v>28</v>
      </c>
      <c r="B20" s="45">
        <v>-0.001258626</v>
      </c>
      <c r="C20" s="46">
        <v>0.0005839786</v>
      </c>
      <c r="D20" s="46">
        <v>-0.001349569</v>
      </c>
      <c r="E20" s="46">
        <v>0.002050739</v>
      </c>
      <c r="F20" s="47">
        <v>-0.002766631</v>
      </c>
      <c r="G20" s="48">
        <v>-0.0002410541</v>
      </c>
    </row>
    <row r="21" spans="1:7" ht="12.75" thickTop="1">
      <c r="A21" s="6" t="s">
        <v>29</v>
      </c>
      <c r="B21" s="39">
        <v>-134.6346</v>
      </c>
      <c r="C21" s="40">
        <v>29.48372</v>
      </c>
      <c r="D21" s="40">
        <v>86.25591</v>
      </c>
      <c r="E21" s="40">
        <v>21.5319</v>
      </c>
      <c r="F21" s="41">
        <v>-101.4789</v>
      </c>
      <c r="G21" s="43">
        <v>0.005336858</v>
      </c>
    </row>
    <row r="22" spans="1:7" ht="12">
      <c r="A22" s="20" t="s">
        <v>30</v>
      </c>
      <c r="B22" s="29">
        <v>116.2026</v>
      </c>
      <c r="C22" s="14">
        <v>60.26319</v>
      </c>
      <c r="D22" s="14">
        <v>-15.0139</v>
      </c>
      <c r="E22" s="14">
        <v>-60.84393</v>
      </c>
      <c r="F22" s="25">
        <v>-99.24528</v>
      </c>
      <c r="G22" s="36">
        <v>0</v>
      </c>
    </row>
    <row r="23" spans="1:7" ht="12">
      <c r="A23" s="20" t="s">
        <v>31</v>
      </c>
      <c r="B23" s="29">
        <v>-1.499959</v>
      </c>
      <c r="C23" s="14">
        <v>0.242217</v>
      </c>
      <c r="D23" s="14">
        <v>0.9166735</v>
      </c>
      <c r="E23" s="14">
        <v>-0.1702713</v>
      </c>
      <c r="F23" s="25">
        <v>2.644322</v>
      </c>
      <c r="G23" s="35">
        <v>0.3731786</v>
      </c>
    </row>
    <row r="24" spans="1:7" ht="12">
      <c r="A24" s="20" t="s">
        <v>32</v>
      </c>
      <c r="B24" s="29">
        <v>1.520045</v>
      </c>
      <c r="C24" s="14">
        <v>0.3856849</v>
      </c>
      <c r="D24" s="14">
        <v>0.3878085</v>
      </c>
      <c r="E24" s="14">
        <v>-0.5625404</v>
      </c>
      <c r="F24" s="25">
        <v>-1.929977</v>
      </c>
      <c r="G24" s="35">
        <v>0.01355708</v>
      </c>
    </row>
    <row r="25" spans="1:7" ht="12">
      <c r="A25" s="20" t="s">
        <v>33</v>
      </c>
      <c r="B25" s="29">
        <v>-0.09534104</v>
      </c>
      <c r="C25" s="14">
        <v>0.2769679</v>
      </c>
      <c r="D25" s="14">
        <v>0.1872614</v>
      </c>
      <c r="E25" s="14">
        <v>0.1376435</v>
      </c>
      <c r="F25" s="25">
        <v>-2.665825</v>
      </c>
      <c r="G25" s="35">
        <v>-0.224382</v>
      </c>
    </row>
    <row r="26" spans="1:7" ht="12">
      <c r="A26" s="21" t="s">
        <v>34</v>
      </c>
      <c r="B26" s="31">
        <v>1.023291</v>
      </c>
      <c r="C26" s="16">
        <v>0.8342277</v>
      </c>
      <c r="D26" s="16">
        <v>-0.2959029</v>
      </c>
      <c r="E26" s="16">
        <v>0.1815951</v>
      </c>
      <c r="F26" s="27">
        <v>1.672136</v>
      </c>
      <c r="G26" s="37">
        <v>0.5445517</v>
      </c>
    </row>
    <row r="27" spans="1:7" ht="12">
      <c r="A27" s="20" t="s">
        <v>35</v>
      </c>
      <c r="B27" s="29">
        <v>-0.1190624</v>
      </c>
      <c r="C27" s="14">
        <v>-0.1798312</v>
      </c>
      <c r="D27" s="14">
        <v>0.08825563</v>
      </c>
      <c r="E27" s="14">
        <v>-0.07149281</v>
      </c>
      <c r="F27" s="25">
        <v>0.428772</v>
      </c>
      <c r="G27" s="35">
        <v>0.0006625727</v>
      </c>
    </row>
    <row r="28" spans="1:7" ht="12">
      <c r="A28" s="20" t="s">
        <v>36</v>
      </c>
      <c r="B28" s="29">
        <v>0.1976142</v>
      </c>
      <c r="C28" s="14">
        <v>0.05215106</v>
      </c>
      <c r="D28" s="14">
        <v>-0.009625684</v>
      </c>
      <c r="E28" s="14">
        <v>-0.09735533</v>
      </c>
      <c r="F28" s="25">
        <v>-0.2079718</v>
      </c>
      <c r="G28" s="35">
        <v>-0.01229946</v>
      </c>
    </row>
    <row r="29" spans="1:7" ht="12">
      <c r="A29" s="20" t="s">
        <v>37</v>
      </c>
      <c r="B29" s="29">
        <v>0.05968458</v>
      </c>
      <c r="C29" s="14">
        <v>0.03630218</v>
      </c>
      <c r="D29" s="14">
        <v>-0.0641554</v>
      </c>
      <c r="E29" s="14">
        <v>-0.03361725</v>
      </c>
      <c r="F29" s="25">
        <v>-0.2114639</v>
      </c>
      <c r="G29" s="35">
        <v>-0.03433937</v>
      </c>
    </row>
    <row r="30" spans="1:7" ht="12">
      <c r="A30" s="21" t="s">
        <v>38</v>
      </c>
      <c r="B30" s="31">
        <v>0.07173807</v>
      </c>
      <c r="C30" s="16">
        <v>0.08785572</v>
      </c>
      <c r="D30" s="16">
        <v>-0.01360279</v>
      </c>
      <c r="E30" s="16">
        <v>-0.01055939</v>
      </c>
      <c r="F30" s="27">
        <v>0.3387157</v>
      </c>
      <c r="G30" s="37">
        <v>0.07086417</v>
      </c>
    </row>
    <row r="31" spans="1:7" ht="12">
      <c r="A31" s="20" t="s">
        <v>39</v>
      </c>
      <c r="B31" s="29">
        <v>-0.006140518</v>
      </c>
      <c r="C31" s="14">
        <v>-0.02762034</v>
      </c>
      <c r="D31" s="14">
        <v>-0.03500839</v>
      </c>
      <c r="E31" s="14">
        <v>-0.02688934</v>
      </c>
      <c r="F31" s="25">
        <v>-0.006754564</v>
      </c>
      <c r="G31" s="35">
        <v>-0.02332987</v>
      </c>
    </row>
    <row r="32" spans="1:7" ht="12">
      <c r="A32" s="20" t="s">
        <v>40</v>
      </c>
      <c r="B32" s="29">
        <v>0.02488821</v>
      </c>
      <c r="C32" s="14">
        <v>0.002717766</v>
      </c>
      <c r="D32" s="14">
        <v>0.01427129</v>
      </c>
      <c r="E32" s="14">
        <v>0.003854951</v>
      </c>
      <c r="F32" s="25">
        <v>0.002604206</v>
      </c>
      <c r="G32" s="35">
        <v>0.008962941</v>
      </c>
    </row>
    <row r="33" spans="1:7" ht="12">
      <c r="A33" s="20" t="s">
        <v>41</v>
      </c>
      <c r="B33" s="29">
        <v>0.1485249</v>
      </c>
      <c r="C33" s="14">
        <v>0.09802947</v>
      </c>
      <c r="D33" s="14">
        <v>0.09200186</v>
      </c>
      <c r="E33" s="14">
        <v>0.09331178</v>
      </c>
      <c r="F33" s="25">
        <v>0.0999643</v>
      </c>
      <c r="G33" s="35">
        <v>0.1030154</v>
      </c>
    </row>
    <row r="34" spans="1:7" ht="12">
      <c r="A34" s="21" t="s">
        <v>42</v>
      </c>
      <c r="B34" s="31">
        <v>-0.01654475</v>
      </c>
      <c r="C34" s="16">
        <v>-0.01018613</v>
      </c>
      <c r="D34" s="16">
        <v>-0.003872154</v>
      </c>
      <c r="E34" s="16">
        <v>-0.001021792</v>
      </c>
      <c r="F34" s="27">
        <v>-0.009912557</v>
      </c>
      <c r="G34" s="37">
        <v>-0.007367036</v>
      </c>
    </row>
    <row r="35" spans="1:7" ht="12.75" thickBot="1">
      <c r="A35" s="22" t="s">
        <v>43</v>
      </c>
      <c r="B35" s="32">
        <v>-0.007929636</v>
      </c>
      <c r="C35" s="17">
        <v>-0.005480332</v>
      </c>
      <c r="D35" s="17">
        <v>-0.006435928</v>
      </c>
      <c r="E35" s="17">
        <v>-0.004083958</v>
      </c>
      <c r="F35" s="28">
        <v>-0.005471119</v>
      </c>
      <c r="G35" s="38">
        <v>-0.005727656</v>
      </c>
    </row>
    <row r="36" spans="1:7" ht="12">
      <c r="A36" s="4" t="s">
        <v>44</v>
      </c>
      <c r="B36" s="3">
        <v>26.32752</v>
      </c>
      <c r="C36" s="3">
        <v>26.33362</v>
      </c>
      <c r="D36" s="3">
        <v>26.34888</v>
      </c>
      <c r="E36" s="3">
        <v>26.35193</v>
      </c>
      <c r="F36" s="3">
        <v>26.37024</v>
      </c>
      <c r="G36" s="3"/>
    </row>
    <row r="37" spans="1:6" ht="12">
      <c r="A37" s="4" t="s">
        <v>45</v>
      </c>
      <c r="B37" s="2">
        <v>0.3636678</v>
      </c>
      <c r="C37" s="2">
        <v>0.3438314</v>
      </c>
      <c r="D37" s="2">
        <v>0.3397624</v>
      </c>
      <c r="E37" s="2">
        <v>0.3377279</v>
      </c>
      <c r="F37" s="2">
        <v>0.3341675</v>
      </c>
    </row>
    <row r="38" spans="1:7" ht="12">
      <c r="A38" s="4" t="s">
        <v>53</v>
      </c>
      <c r="B38" s="2">
        <v>3.994338E-05</v>
      </c>
      <c r="C38" s="2">
        <v>-2.156277E-05</v>
      </c>
      <c r="D38" s="2">
        <v>-4.656804E-05</v>
      </c>
      <c r="E38" s="2">
        <v>3.347184E-05</v>
      </c>
      <c r="F38" s="2">
        <v>2.050862E-05</v>
      </c>
      <c r="G38" s="2">
        <v>0.0002277871</v>
      </c>
    </row>
    <row r="39" spans="1:7" ht="12.75" thickBot="1">
      <c r="A39" s="4" t="s">
        <v>54</v>
      </c>
      <c r="B39" s="2">
        <v>0.0002284147</v>
      </c>
      <c r="C39" s="2">
        <v>-4.999238E-05</v>
      </c>
      <c r="D39" s="2">
        <v>-0.000146705</v>
      </c>
      <c r="E39" s="2">
        <v>-3.640057E-05</v>
      </c>
      <c r="F39" s="2">
        <v>0.0001727177</v>
      </c>
      <c r="G39" s="2">
        <v>0.001058023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3.11644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0.003756</v>
      </c>
      <c r="D4">
        <v>0.003754</v>
      </c>
      <c r="E4">
        <v>0.003755</v>
      </c>
      <c r="F4">
        <v>0.002081</v>
      </c>
      <c r="G4">
        <v>0.011702</v>
      </c>
    </row>
    <row r="5" spans="1:7" ht="12.75">
      <c r="A5" t="s">
        <v>13</v>
      </c>
      <c r="B5">
        <v>5.809871</v>
      </c>
      <c r="C5">
        <v>3.013123</v>
      </c>
      <c r="D5">
        <v>-0.750694</v>
      </c>
      <c r="E5">
        <v>-3.042159</v>
      </c>
      <c r="F5">
        <v>-4.962101</v>
      </c>
      <c r="G5">
        <v>5.01341</v>
      </c>
    </row>
    <row r="6" spans="1:7" ht="12.75">
      <c r="A6" t="s">
        <v>14</v>
      </c>
      <c r="B6" s="49">
        <v>-21.93479</v>
      </c>
      <c r="C6" s="49">
        <v>12.50676</v>
      </c>
      <c r="D6" s="49">
        <v>27.52253</v>
      </c>
      <c r="E6" s="49">
        <v>-19.55904</v>
      </c>
      <c r="F6" s="49">
        <v>-13.07222</v>
      </c>
      <c r="G6" s="49">
        <v>0.006156692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0.8161555</v>
      </c>
      <c r="C8" s="49">
        <v>0.5720019</v>
      </c>
      <c r="D8" s="49">
        <v>-0.9563672</v>
      </c>
      <c r="E8" s="49">
        <v>-0.9882291</v>
      </c>
      <c r="F8" s="49">
        <v>-2.581338</v>
      </c>
      <c r="G8" s="49">
        <v>-0.5561549</v>
      </c>
    </row>
    <row r="9" spans="1:7" ht="12.75">
      <c r="A9" t="s">
        <v>17</v>
      </c>
      <c r="B9" s="49">
        <v>-0.06330348</v>
      </c>
      <c r="C9" s="49">
        <v>-0.06900675</v>
      </c>
      <c r="D9" s="49">
        <v>0.1501123</v>
      </c>
      <c r="E9" s="49">
        <v>-0.04696667</v>
      </c>
      <c r="F9" s="49">
        <v>-1.686423</v>
      </c>
      <c r="G9" s="49">
        <v>-0.2257891</v>
      </c>
    </row>
    <row r="10" spans="1:7" ht="12.75">
      <c r="A10" t="s">
        <v>18</v>
      </c>
      <c r="B10" s="49">
        <v>-0.8206101</v>
      </c>
      <c r="C10" s="49">
        <v>-0.8824743</v>
      </c>
      <c r="D10" s="49">
        <v>0.1589409</v>
      </c>
      <c r="E10" s="49">
        <v>-0.3995443</v>
      </c>
      <c r="F10" s="49">
        <v>-0.8908009</v>
      </c>
      <c r="G10" s="49">
        <v>-0.5078787</v>
      </c>
    </row>
    <row r="11" spans="1:7" ht="12.75">
      <c r="A11" t="s">
        <v>19</v>
      </c>
      <c r="B11" s="49">
        <v>2.856795</v>
      </c>
      <c r="C11" s="49">
        <v>1.548589</v>
      </c>
      <c r="D11" s="49">
        <v>1.994442</v>
      </c>
      <c r="E11" s="49">
        <v>1.280261</v>
      </c>
      <c r="F11" s="49">
        <v>14.44589</v>
      </c>
      <c r="G11" s="49">
        <v>3.500069</v>
      </c>
    </row>
    <row r="12" spans="1:7" ht="12.75">
      <c r="A12" t="s">
        <v>20</v>
      </c>
      <c r="B12" s="49">
        <v>0.2254189</v>
      </c>
      <c r="C12" s="49">
        <v>-0.1307127</v>
      </c>
      <c r="D12" s="49">
        <v>-0.09927977</v>
      </c>
      <c r="E12" s="49">
        <v>-0.05822879</v>
      </c>
      <c r="F12" s="49">
        <v>-0.210453</v>
      </c>
      <c r="G12" s="49">
        <v>-0.06477385</v>
      </c>
    </row>
    <row r="13" spans="1:7" ht="12.75">
      <c r="A13" t="s">
        <v>21</v>
      </c>
      <c r="B13" s="49">
        <v>0.02660633</v>
      </c>
      <c r="C13" s="49">
        <v>0.0271733</v>
      </c>
      <c r="D13" s="49">
        <v>0.005566516</v>
      </c>
      <c r="E13" s="49">
        <v>0.06279247</v>
      </c>
      <c r="F13" s="49">
        <v>0.09785936</v>
      </c>
      <c r="G13" s="49">
        <v>0.03988848</v>
      </c>
    </row>
    <row r="14" spans="1:7" ht="12.75">
      <c r="A14" t="s">
        <v>22</v>
      </c>
      <c r="B14" s="49">
        <v>-0.1428858</v>
      </c>
      <c r="C14" s="49">
        <v>-0.05080315</v>
      </c>
      <c r="D14" s="49">
        <v>0.006341971</v>
      </c>
      <c r="E14" s="49">
        <v>-0.1305221</v>
      </c>
      <c r="F14" s="49">
        <v>-0.05259353</v>
      </c>
      <c r="G14" s="49">
        <v>-0.06980783</v>
      </c>
    </row>
    <row r="15" spans="1:7" ht="12.75">
      <c r="A15" t="s">
        <v>23</v>
      </c>
      <c r="B15" s="49">
        <v>-0.4097359</v>
      </c>
      <c r="C15" s="49">
        <v>-0.06351912</v>
      </c>
      <c r="D15" s="49">
        <v>-0.05794767</v>
      </c>
      <c r="E15" s="49">
        <v>-0.07345452</v>
      </c>
      <c r="F15" s="49">
        <v>-0.3475783</v>
      </c>
      <c r="G15" s="49">
        <v>-0.1525743</v>
      </c>
    </row>
    <row r="16" spans="1:7" ht="12.75">
      <c r="A16" t="s">
        <v>24</v>
      </c>
      <c r="B16" s="49">
        <v>0.02304453</v>
      </c>
      <c r="C16" s="49">
        <v>-0.01972323</v>
      </c>
      <c r="D16" s="49">
        <v>-0.004566053</v>
      </c>
      <c r="E16" s="49">
        <v>0.01804098</v>
      </c>
      <c r="F16" s="49">
        <v>-0.009132091</v>
      </c>
      <c r="G16" s="49">
        <v>0.000616726</v>
      </c>
    </row>
    <row r="17" spans="1:7" ht="12.75">
      <c r="A17" t="s">
        <v>25</v>
      </c>
      <c r="B17" s="49">
        <v>-0.03317806</v>
      </c>
      <c r="C17" s="49">
        <v>-0.02848759</v>
      </c>
      <c r="D17" s="49">
        <v>-0.04106426</v>
      </c>
      <c r="E17" s="49">
        <v>-0.03039904</v>
      </c>
      <c r="F17" s="49">
        <v>-0.02083939</v>
      </c>
      <c r="G17" s="49">
        <v>-0.03163347</v>
      </c>
    </row>
    <row r="18" spans="1:7" ht="12.75">
      <c r="A18" t="s">
        <v>26</v>
      </c>
      <c r="B18" s="49">
        <v>0.009527347</v>
      </c>
      <c r="C18" s="49">
        <v>0.0246361</v>
      </c>
      <c r="D18" s="49">
        <v>0.01909189</v>
      </c>
      <c r="E18" s="49">
        <v>0.02564954</v>
      </c>
      <c r="F18" s="49">
        <v>0.00125937</v>
      </c>
      <c r="G18" s="49">
        <v>0.01823183</v>
      </c>
    </row>
    <row r="19" spans="1:7" ht="12.75">
      <c r="A19" t="s">
        <v>27</v>
      </c>
      <c r="B19" s="49">
        <v>-0.2018227</v>
      </c>
      <c r="C19" s="49">
        <v>-0.2013701</v>
      </c>
      <c r="D19" s="49">
        <v>-0.2035959</v>
      </c>
      <c r="E19" s="49">
        <v>-0.1962738</v>
      </c>
      <c r="F19" s="49">
        <v>-0.1544852</v>
      </c>
      <c r="G19" s="49">
        <v>-0.1944935</v>
      </c>
    </row>
    <row r="20" spans="1:7" ht="12.75">
      <c r="A20" t="s">
        <v>28</v>
      </c>
      <c r="B20" s="49">
        <v>-0.001258626</v>
      </c>
      <c r="C20" s="49">
        <v>0.0005839786</v>
      </c>
      <c r="D20" s="49">
        <v>-0.001349569</v>
      </c>
      <c r="E20" s="49">
        <v>0.002050739</v>
      </c>
      <c r="F20" s="49">
        <v>-0.002766631</v>
      </c>
      <c r="G20" s="49">
        <v>-0.0002410541</v>
      </c>
    </row>
    <row r="21" spans="1:7" ht="12.75">
      <c r="A21" t="s">
        <v>29</v>
      </c>
      <c r="B21" s="49">
        <v>-134.6346</v>
      </c>
      <c r="C21" s="49">
        <v>29.48372</v>
      </c>
      <c r="D21" s="49">
        <v>86.25591</v>
      </c>
      <c r="E21" s="49">
        <v>21.5319</v>
      </c>
      <c r="F21" s="49">
        <v>-101.4789</v>
      </c>
      <c r="G21" s="49">
        <v>0.005336858</v>
      </c>
    </row>
    <row r="22" spans="1:7" ht="12.75">
      <c r="A22" t="s">
        <v>30</v>
      </c>
      <c r="B22" s="49">
        <v>116.2026</v>
      </c>
      <c r="C22" s="49">
        <v>60.26319</v>
      </c>
      <c r="D22" s="49">
        <v>-15.0139</v>
      </c>
      <c r="E22" s="49">
        <v>-60.84393</v>
      </c>
      <c r="F22" s="49">
        <v>-99.24528</v>
      </c>
      <c r="G22" s="49">
        <v>0</v>
      </c>
    </row>
    <row r="23" spans="1:7" ht="12.75">
      <c r="A23" t="s">
        <v>31</v>
      </c>
      <c r="B23" s="49">
        <v>-1.499959</v>
      </c>
      <c r="C23" s="49">
        <v>0.242217</v>
      </c>
      <c r="D23" s="49">
        <v>0.9166735</v>
      </c>
      <c r="E23" s="49">
        <v>-0.1702713</v>
      </c>
      <c r="F23" s="49">
        <v>2.644322</v>
      </c>
      <c r="G23" s="49">
        <v>0.3731786</v>
      </c>
    </row>
    <row r="24" spans="1:7" ht="12.75">
      <c r="A24" t="s">
        <v>32</v>
      </c>
      <c r="B24" s="49">
        <v>1.520045</v>
      </c>
      <c r="C24" s="49">
        <v>0.3856849</v>
      </c>
      <c r="D24" s="49">
        <v>0.3878085</v>
      </c>
      <c r="E24" s="49">
        <v>-0.5625404</v>
      </c>
      <c r="F24" s="49">
        <v>-1.929977</v>
      </c>
      <c r="G24" s="49">
        <v>0.01355708</v>
      </c>
    </row>
    <row r="25" spans="1:7" ht="12.75">
      <c r="A25" t="s">
        <v>33</v>
      </c>
      <c r="B25" s="49">
        <v>-0.09534104</v>
      </c>
      <c r="C25" s="49">
        <v>0.2769679</v>
      </c>
      <c r="D25" s="49">
        <v>0.1872614</v>
      </c>
      <c r="E25" s="49">
        <v>0.1376435</v>
      </c>
      <c r="F25" s="49">
        <v>-2.665825</v>
      </c>
      <c r="G25" s="49">
        <v>-0.224382</v>
      </c>
    </row>
    <row r="26" spans="1:7" ht="12.75">
      <c r="A26" t="s">
        <v>34</v>
      </c>
      <c r="B26" s="49">
        <v>1.023291</v>
      </c>
      <c r="C26" s="49">
        <v>0.8342277</v>
      </c>
      <c r="D26" s="49">
        <v>-0.2959029</v>
      </c>
      <c r="E26" s="49">
        <v>0.1815951</v>
      </c>
      <c r="F26" s="49">
        <v>1.672136</v>
      </c>
      <c r="G26" s="49">
        <v>0.5445517</v>
      </c>
    </row>
    <row r="27" spans="1:7" ht="12.75">
      <c r="A27" t="s">
        <v>35</v>
      </c>
      <c r="B27" s="49">
        <v>-0.1190624</v>
      </c>
      <c r="C27" s="49">
        <v>-0.1798312</v>
      </c>
      <c r="D27" s="49">
        <v>0.08825563</v>
      </c>
      <c r="E27" s="49">
        <v>-0.07149281</v>
      </c>
      <c r="F27" s="49">
        <v>0.428772</v>
      </c>
      <c r="G27" s="49">
        <v>0.0006625727</v>
      </c>
    </row>
    <row r="28" spans="1:7" ht="12.75">
      <c r="A28" t="s">
        <v>36</v>
      </c>
      <c r="B28" s="49">
        <v>0.1976142</v>
      </c>
      <c r="C28" s="49">
        <v>0.05215106</v>
      </c>
      <c r="D28" s="49">
        <v>-0.009625684</v>
      </c>
      <c r="E28" s="49">
        <v>-0.09735533</v>
      </c>
      <c r="F28" s="49">
        <v>-0.2079718</v>
      </c>
      <c r="G28" s="49">
        <v>-0.01229946</v>
      </c>
    </row>
    <row r="29" spans="1:7" ht="12.75">
      <c r="A29" t="s">
        <v>37</v>
      </c>
      <c r="B29" s="49">
        <v>0.05968458</v>
      </c>
      <c r="C29" s="49">
        <v>0.03630218</v>
      </c>
      <c r="D29" s="49">
        <v>-0.0641554</v>
      </c>
      <c r="E29" s="49">
        <v>-0.03361725</v>
      </c>
      <c r="F29" s="49">
        <v>-0.2114639</v>
      </c>
      <c r="G29" s="49">
        <v>-0.03433937</v>
      </c>
    </row>
    <row r="30" spans="1:7" ht="12.75">
      <c r="A30" t="s">
        <v>38</v>
      </c>
      <c r="B30" s="49">
        <v>0.07173807</v>
      </c>
      <c r="C30" s="49">
        <v>0.08785572</v>
      </c>
      <c r="D30" s="49">
        <v>-0.01360279</v>
      </c>
      <c r="E30" s="49">
        <v>-0.01055939</v>
      </c>
      <c r="F30" s="49">
        <v>0.3387157</v>
      </c>
      <c r="G30" s="49">
        <v>0.07086417</v>
      </c>
    </row>
    <row r="31" spans="1:7" ht="12.75">
      <c r="A31" t="s">
        <v>39</v>
      </c>
      <c r="B31" s="49">
        <v>-0.006140518</v>
      </c>
      <c r="C31" s="49">
        <v>-0.02762034</v>
      </c>
      <c r="D31" s="49">
        <v>-0.03500839</v>
      </c>
      <c r="E31" s="49">
        <v>-0.02688934</v>
      </c>
      <c r="F31" s="49">
        <v>-0.006754564</v>
      </c>
      <c r="G31" s="49">
        <v>-0.02332987</v>
      </c>
    </row>
    <row r="32" spans="1:7" ht="12.75">
      <c r="A32" t="s">
        <v>40</v>
      </c>
      <c r="B32" s="49">
        <v>0.02488821</v>
      </c>
      <c r="C32" s="49">
        <v>0.002717766</v>
      </c>
      <c r="D32" s="49">
        <v>0.01427129</v>
      </c>
      <c r="E32" s="49">
        <v>0.003854951</v>
      </c>
      <c r="F32" s="49">
        <v>0.002604206</v>
      </c>
      <c r="G32" s="49">
        <v>0.008962941</v>
      </c>
    </row>
    <row r="33" spans="1:7" ht="12.75">
      <c r="A33" t="s">
        <v>41</v>
      </c>
      <c r="B33" s="49">
        <v>0.1485249</v>
      </c>
      <c r="C33" s="49">
        <v>0.09802947</v>
      </c>
      <c r="D33" s="49">
        <v>0.09200186</v>
      </c>
      <c r="E33" s="49">
        <v>0.09331178</v>
      </c>
      <c r="F33" s="49">
        <v>0.0999643</v>
      </c>
      <c r="G33" s="49">
        <v>0.1030154</v>
      </c>
    </row>
    <row r="34" spans="1:7" ht="12.75">
      <c r="A34" t="s">
        <v>42</v>
      </c>
      <c r="B34" s="49">
        <v>-0.01654475</v>
      </c>
      <c r="C34" s="49">
        <v>-0.01018613</v>
      </c>
      <c r="D34" s="49">
        <v>-0.003872154</v>
      </c>
      <c r="E34" s="49">
        <v>-0.001021792</v>
      </c>
      <c r="F34" s="49">
        <v>-0.009912557</v>
      </c>
      <c r="G34" s="49">
        <v>-0.007367036</v>
      </c>
    </row>
    <row r="35" spans="1:7" ht="12.75">
      <c r="A35" t="s">
        <v>43</v>
      </c>
      <c r="B35" s="49">
        <v>-0.007929636</v>
      </c>
      <c r="C35" s="49">
        <v>-0.005480332</v>
      </c>
      <c r="D35" s="49">
        <v>-0.006435928</v>
      </c>
      <c r="E35" s="49">
        <v>-0.004083958</v>
      </c>
      <c r="F35" s="49">
        <v>-0.005471119</v>
      </c>
      <c r="G35" s="49">
        <v>-0.005727656</v>
      </c>
    </row>
    <row r="36" spans="1:6" ht="12.75">
      <c r="A36" t="s">
        <v>44</v>
      </c>
      <c r="B36" s="49">
        <v>26.32752</v>
      </c>
      <c r="C36" s="49">
        <v>26.33362</v>
      </c>
      <c r="D36" s="49">
        <v>26.34888</v>
      </c>
      <c r="E36" s="49">
        <v>26.35193</v>
      </c>
      <c r="F36" s="49">
        <v>26.37024</v>
      </c>
    </row>
    <row r="37" spans="1:6" ht="12.75">
      <c r="A37" t="s">
        <v>45</v>
      </c>
      <c r="B37" s="49">
        <v>0.3636678</v>
      </c>
      <c r="C37" s="49">
        <v>0.3438314</v>
      </c>
      <c r="D37" s="49">
        <v>0.3397624</v>
      </c>
      <c r="E37" s="49">
        <v>0.3377279</v>
      </c>
      <c r="F37" s="49">
        <v>0.3341675</v>
      </c>
    </row>
    <row r="38" spans="1:7" ht="12.75">
      <c r="A38" t="s">
        <v>55</v>
      </c>
      <c r="B38" s="49">
        <v>3.994338E-05</v>
      </c>
      <c r="C38" s="49">
        <v>-2.156277E-05</v>
      </c>
      <c r="D38" s="49">
        <v>-4.656804E-05</v>
      </c>
      <c r="E38" s="49">
        <v>3.347184E-05</v>
      </c>
      <c r="F38" s="49">
        <v>2.050862E-05</v>
      </c>
      <c r="G38" s="49">
        <v>0.0002277871</v>
      </c>
    </row>
    <row r="39" spans="1:7" ht="12.75">
      <c r="A39" t="s">
        <v>56</v>
      </c>
      <c r="B39" s="49">
        <v>0.0002284147</v>
      </c>
      <c r="C39" s="49">
        <v>-4.999238E-05</v>
      </c>
      <c r="D39" s="49">
        <v>-0.000146705</v>
      </c>
      <c r="E39" s="49">
        <v>-3.640057E-05</v>
      </c>
      <c r="F39" s="49">
        <v>0.0001727177</v>
      </c>
      <c r="G39" s="49">
        <v>0.001058023</v>
      </c>
    </row>
    <row r="40" spans="2:5" ht="12.75">
      <c r="B40" t="s">
        <v>46</v>
      </c>
      <c r="C40" t="s">
        <v>47</v>
      </c>
      <c r="D40" t="s">
        <v>48</v>
      </c>
      <c r="E40">
        <v>3.11644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3.994338082450682E-05</v>
      </c>
      <c r="C50">
        <f>-0.017/(C7*C7+C22*C22)*(C21*C22+C6*C7)</f>
        <v>-2.1562762028952005E-05</v>
      </c>
      <c r="D50">
        <f>-0.017/(D7*D7+D22*D22)*(D21*D22+D6*D7)</f>
        <v>-4.65680396344168E-05</v>
      </c>
      <c r="E50">
        <f>-0.017/(E7*E7+E22*E22)*(E21*E22+E6*E7)</f>
        <v>3.347184339855624E-05</v>
      </c>
      <c r="F50">
        <f>-0.017/(F7*F7+F22*F22)*(F21*F22+F6*F7)</f>
        <v>2.050863266288592E-05</v>
      </c>
      <c r="G50">
        <f>(B50*B$4+C50*C$4+D50*D$4+E50*E$4+F50*F$4)/SUM(B$4:F$4)</f>
        <v>1.814124201003016E-07</v>
      </c>
    </row>
    <row r="51" spans="1:7" ht="12.75">
      <c r="A51" t="s">
        <v>59</v>
      </c>
      <c r="B51">
        <f>-0.017/(B7*B7+B22*B22)*(B21*B7-B6*B22)</f>
        <v>0.00022841466752954021</v>
      </c>
      <c r="C51">
        <f>-0.017/(C7*C7+C22*C22)*(C21*C7-C6*C22)</f>
        <v>-4.9992379917492457E-05</v>
      </c>
      <c r="D51">
        <f>-0.017/(D7*D7+D22*D22)*(D21*D7-D6*D22)</f>
        <v>-0.00014670496378902672</v>
      </c>
      <c r="E51">
        <f>-0.017/(E7*E7+E22*E22)*(E21*E7-E6*E22)</f>
        <v>-3.640057415032873E-05</v>
      </c>
      <c r="F51">
        <f>-0.017/(F7*F7+F22*F22)*(F21*F7-F6*F22)</f>
        <v>0.00017271766849910454</v>
      </c>
      <c r="G51">
        <f>(B51*B$4+C51*C$4+D51*D$4+E51*E$4+F51*F$4)/SUM(B$4:F$4)</f>
        <v>2.926104029251954E-08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10000.044142664263</v>
      </c>
      <c r="C62">
        <f>C7+(2/0.017)*(C8*C50-C23*C51)</f>
        <v>9999.999973536875</v>
      </c>
      <c r="D62">
        <f>D7+(2/0.017)*(D8*D50-D23*D51)</f>
        <v>10000.021060788034</v>
      </c>
      <c r="E62">
        <f>E7+(2/0.017)*(E8*E50-E23*E51)</f>
        <v>9999.995379314969</v>
      </c>
      <c r="F62">
        <f>F7+(2/0.017)*(F8*F50-F23*F51)</f>
        <v>9999.940039900774</v>
      </c>
    </row>
    <row r="63" spans="1:6" ht="12.75">
      <c r="A63" t="s">
        <v>67</v>
      </c>
      <c r="B63">
        <f>B8+(3/0.017)*(B9*B50-B24*B51)</f>
        <v>0.7544385950033947</v>
      </c>
      <c r="C63">
        <f>C8+(3/0.017)*(C9*C50-C24*C51)</f>
        <v>0.5756670674431555</v>
      </c>
      <c r="D63">
        <f>D8+(3/0.017)*(D9*D50-D24*D51)</f>
        <v>-0.9475607888681947</v>
      </c>
      <c r="E63">
        <f>E8+(3/0.017)*(E9*E50-E24*E51)</f>
        <v>-0.9921200743351671</v>
      </c>
      <c r="F63">
        <f>F8+(3/0.017)*(F9*F50-F24*F51)</f>
        <v>-2.528616547433708</v>
      </c>
    </row>
    <row r="64" spans="1:6" ht="12.75">
      <c r="A64" t="s">
        <v>68</v>
      </c>
      <c r="B64">
        <f>B9+(4/0.017)*(B10*B50-B25*B51)</f>
        <v>-0.06589186818334494</v>
      </c>
      <c r="C64">
        <f>C9+(4/0.017)*(C10*C50-C25*C51)</f>
        <v>-0.06127148698604329</v>
      </c>
      <c r="D64">
        <f>D9+(4/0.017)*(D10*D50-D25*D51)</f>
        <v>0.15483479665302413</v>
      </c>
      <c r="E64">
        <f>E9+(4/0.017)*(E10*E50-E25*E51)</f>
        <v>-0.048934477485252946</v>
      </c>
      <c r="F64">
        <f>F9+(4/0.017)*(F10*F50-F25*F51)</f>
        <v>-1.5823839481899395</v>
      </c>
    </row>
    <row r="65" spans="1:6" ht="12.75">
      <c r="A65" t="s">
        <v>69</v>
      </c>
      <c r="B65">
        <f>B10+(5/0.017)*(B11*B50-B26*B51)</f>
        <v>-0.855793812626007</v>
      </c>
      <c r="C65">
        <f>C10+(5/0.017)*(C11*C50-C26*C51)</f>
        <v>-0.8800292494033991</v>
      </c>
      <c r="D65">
        <f>D10+(5/0.017)*(D11*D50-D26*D51)</f>
        <v>0.11885628872526073</v>
      </c>
      <c r="E65">
        <f>E10+(5/0.017)*(E11*E50-E26*E51)</f>
        <v>-0.38499639952818665</v>
      </c>
      <c r="F65">
        <f>F10+(5/0.017)*(F11*F50-F26*F51)</f>
        <v>-0.8886073646573417</v>
      </c>
    </row>
    <row r="66" spans="1:6" ht="12.75">
      <c r="A66" t="s">
        <v>70</v>
      </c>
      <c r="B66">
        <f>B11+(6/0.017)*(B12*B50-B27*B51)</f>
        <v>2.8695713264043565</v>
      </c>
      <c r="C66">
        <f>C11+(6/0.017)*(C12*C50-C27*C51)</f>
        <v>1.5464107660610036</v>
      </c>
      <c r="D66">
        <f>D11+(6/0.017)*(D12*D50-D27*D51)</f>
        <v>2.000643459976794</v>
      </c>
      <c r="E66">
        <f>E11+(6/0.017)*(E12*E50-E27*E51)</f>
        <v>1.278654622021722</v>
      </c>
      <c r="F66">
        <f>F11+(6/0.017)*(F12*F50-F27*F51)</f>
        <v>14.418229081143236</v>
      </c>
    </row>
    <row r="67" spans="1:6" ht="12.75">
      <c r="A67" t="s">
        <v>71</v>
      </c>
      <c r="B67">
        <f>B12+(7/0.017)*(B13*B50-B28*B51)</f>
        <v>0.20727027381505383</v>
      </c>
      <c r="C67">
        <f>C12+(7/0.017)*(C13*C50-C28*C51)</f>
        <v>-0.12988043121045584</v>
      </c>
      <c r="D67">
        <f>D12+(7/0.017)*(D13*D50-D28*D51)</f>
        <v>-0.09996797597192045</v>
      </c>
      <c r="E67">
        <f>E12+(7/0.017)*(E13*E50-E28*E51)</f>
        <v>-0.058822558900177846</v>
      </c>
      <c r="F67">
        <f>F12+(7/0.017)*(F13*F50-F28*F51)</f>
        <v>-0.19483584926264763</v>
      </c>
    </row>
    <row r="68" spans="1:6" ht="12.75">
      <c r="A68" t="s">
        <v>72</v>
      </c>
      <c r="B68">
        <f>B13+(8/0.017)*(B14*B50-B29*B51)</f>
        <v>0.017505070978280208</v>
      </c>
      <c r="C68">
        <f>C13+(8/0.017)*(C14*C50-C29*C51)</f>
        <v>0.028542847580312634</v>
      </c>
      <c r="D68">
        <f>D13+(8/0.017)*(D14*D50-D29*D51)</f>
        <v>0.0009983989219958366</v>
      </c>
      <c r="E68">
        <f>E13+(8/0.017)*(E14*E50-E29*E51)</f>
        <v>0.06016070412112667</v>
      </c>
      <c r="F68">
        <f>F13+(8/0.017)*(F14*F50-F29*F51)</f>
        <v>0.11453932724353569</v>
      </c>
    </row>
    <row r="69" spans="1:6" ht="12.75">
      <c r="A69" t="s">
        <v>73</v>
      </c>
      <c r="B69">
        <f>B14+(9/0.017)*(B15*B50-B30*B51)</f>
        <v>-0.1602252341467586</v>
      </c>
      <c r="C69">
        <f>C14+(9/0.017)*(C15*C50-C30*C51)</f>
        <v>-0.047752804246522375</v>
      </c>
      <c r="D69">
        <f>D14+(9/0.017)*(D15*D50-D30*D51)</f>
        <v>0.0067141011888306665</v>
      </c>
      <c r="E69">
        <f>E14+(9/0.017)*(E15*E50-E30*E51)</f>
        <v>-0.13202723143772355</v>
      </c>
      <c r="F69">
        <f>F14+(9/0.017)*(F15*F50-F30*F51)</f>
        <v>-0.0873391108811172</v>
      </c>
    </row>
    <row r="70" spans="1:6" ht="12.75">
      <c r="A70" t="s">
        <v>74</v>
      </c>
      <c r="B70">
        <f>B15+(10/0.017)*(B16*B50-B31*B51)</f>
        <v>-0.4083693936381524</v>
      </c>
      <c r="C70">
        <f>C15+(10/0.017)*(C16*C50-C31*C51)</f>
        <v>-0.06408119012694001</v>
      </c>
      <c r="D70">
        <f>D15+(10/0.017)*(D16*D50-D31*D51)</f>
        <v>-0.06084371261775605</v>
      </c>
      <c r="E70">
        <f>E15+(10/0.017)*(E16*E50-E31*E51)</f>
        <v>-0.07367506268070995</v>
      </c>
      <c r="F70">
        <f>F15+(10/0.017)*(F16*F50-F31*F51)</f>
        <v>-0.34700221420820887</v>
      </c>
    </row>
    <row r="71" spans="1:6" ht="12.75">
      <c r="A71" t="s">
        <v>75</v>
      </c>
      <c r="B71">
        <f>B16+(11/0.017)*(B17*B50-B32*B51)</f>
        <v>0.01850859840707701</v>
      </c>
      <c r="C71">
        <f>C16+(11/0.017)*(C17*C50-C32*C51)</f>
        <v>-0.01923784612601064</v>
      </c>
      <c r="D71">
        <f>D16+(11/0.017)*(D17*D50-D32*D51)</f>
        <v>-0.0019739669488813144</v>
      </c>
      <c r="E71">
        <f>E16+(11/0.017)*(E17*E50-E32*E51)</f>
        <v>0.017473386809242607</v>
      </c>
      <c r="F71">
        <f>F16+(11/0.017)*(F17*F50-F32*F51)</f>
        <v>-0.009699677918437646</v>
      </c>
    </row>
    <row r="72" spans="1:6" ht="12.75">
      <c r="A72" t="s">
        <v>76</v>
      </c>
      <c r="B72">
        <f>B17+(12/0.017)*(B18*B50-B33*B51)</f>
        <v>-0.056856679673334104</v>
      </c>
      <c r="C72">
        <f>C17+(12/0.017)*(C18*C50-C33*C51)</f>
        <v>-0.025403234132426615</v>
      </c>
      <c r="D72">
        <f>D17+(12/0.017)*(D18*D50-D33*D51)</f>
        <v>-0.03216445460027728</v>
      </c>
      <c r="E72">
        <f>E17+(12/0.017)*(E18*E50-E33*E51)</f>
        <v>-0.027395411938978233</v>
      </c>
      <c r="F72">
        <f>F17+(12/0.017)*(F18*F50-F33*F51)</f>
        <v>-0.033008641439361205</v>
      </c>
    </row>
    <row r="73" spans="1:6" ht="12.75">
      <c r="A73" t="s">
        <v>77</v>
      </c>
      <c r="B73">
        <f>B18+(13/0.017)*(B19*B50-B34*B51)</f>
        <v>0.006252557227719365</v>
      </c>
      <c r="C73">
        <f>C18+(13/0.017)*(C19*C50-C34*C51)</f>
        <v>0.027567115685150877</v>
      </c>
      <c r="D73">
        <f>D18+(13/0.017)*(D19*D50-D34*D51)</f>
        <v>0.025907711792190584</v>
      </c>
      <c r="E73">
        <f>E18+(13/0.017)*(E19*E50-E34*E51)</f>
        <v>0.02059725080823983</v>
      </c>
      <c r="F73">
        <f>F18+(13/0.017)*(F19*F50-F34*F51)</f>
        <v>0.00014580033519271708</v>
      </c>
    </row>
    <row r="74" spans="1:6" ht="12.75">
      <c r="A74" t="s">
        <v>78</v>
      </c>
      <c r="B74">
        <f>B19+(14/0.017)*(B20*B50-B35*B51)</f>
        <v>-0.2003724882646404</v>
      </c>
      <c r="C74">
        <f>C19+(14/0.017)*(C20*C50-C35*C51)</f>
        <v>-0.2016060963784704</v>
      </c>
      <c r="D74">
        <f>D19+(14/0.017)*(D20*D50-D35*D51)</f>
        <v>-0.20432170595418256</v>
      </c>
      <c r="E74">
        <f>E19+(14/0.017)*(E20*E50-E35*E51)</f>
        <v>-0.1963396958599324</v>
      </c>
      <c r="F74">
        <f>F19+(14/0.017)*(F20*F50-F35*F51)</f>
        <v>-0.1537537254479907</v>
      </c>
    </row>
    <row r="75" spans="1:6" ht="12.75">
      <c r="A75" t="s">
        <v>79</v>
      </c>
      <c r="B75" s="49">
        <f>B20</f>
        <v>-0.001258626</v>
      </c>
      <c r="C75" s="49">
        <f>C20</f>
        <v>0.0005839786</v>
      </c>
      <c r="D75" s="49">
        <f>D20</f>
        <v>-0.001349569</v>
      </c>
      <c r="E75" s="49">
        <f>E20</f>
        <v>0.002050739</v>
      </c>
      <c r="F75" s="49">
        <f>F20</f>
        <v>-0.002766631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116.21748334748551</v>
      </c>
      <c r="C82">
        <f>C22+(2/0.017)*(C8*C51+C23*C50)</f>
        <v>60.25921134072604</v>
      </c>
      <c r="D82">
        <f>D22+(2/0.017)*(D8*D51+D23*D50)</f>
        <v>-15.002415749698212</v>
      </c>
      <c r="E82">
        <f>E22+(2/0.017)*(E8*E51+E23*E50)</f>
        <v>-60.840368492665505</v>
      </c>
      <c r="F82">
        <f>F22+(2/0.017)*(F8*F51+F23*F50)</f>
        <v>-99.29135191205032</v>
      </c>
    </row>
    <row r="83" spans="1:6" ht="12.75">
      <c r="A83" t="s">
        <v>82</v>
      </c>
      <c r="B83">
        <f>B23+(3/0.017)*(B9*B51+B24*B50)</f>
        <v>-1.4917961247704017</v>
      </c>
      <c r="C83">
        <f>C23+(3/0.017)*(C9*C51+C24*C50)</f>
        <v>0.24135818469635492</v>
      </c>
      <c r="D83">
        <f>D23+(3/0.017)*(D9*D51+D24*D50)</f>
        <v>0.9096002586233498</v>
      </c>
      <c r="E83">
        <f>E23+(3/0.017)*(E9*E51+E24*E50)</f>
        <v>-0.17329241478004095</v>
      </c>
      <c r="F83">
        <f>F23+(3/0.017)*(F9*F51+F24*F50)</f>
        <v>2.585935605058103</v>
      </c>
    </row>
    <row r="84" spans="1:6" ht="12.75">
      <c r="A84" t="s">
        <v>83</v>
      </c>
      <c r="B84">
        <f>B24+(4/0.017)*(B10*B51+B25*B50)</f>
        <v>1.4750455584395747</v>
      </c>
      <c r="C84">
        <f>C24+(4/0.017)*(C10*C51+C25*C50)</f>
        <v>0.3946601464836858</v>
      </c>
      <c r="D84">
        <f>D24+(4/0.017)*(D10*D51+D25*D50)</f>
        <v>0.38027019052322547</v>
      </c>
      <c r="E84">
        <f>E24+(4/0.017)*(E10*E51+E25*E50)</f>
        <v>-0.5580343238599247</v>
      </c>
      <c r="F84">
        <f>F24+(4/0.017)*(F10*F51+F25*F50)</f>
        <v>-1.9790427600502216</v>
      </c>
    </row>
    <row r="85" spans="1:6" ht="12.75">
      <c r="A85" t="s">
        <v>84</v>
      </c>
      <c r="B85">
        <f>B25+(5/0.017)*(B11*B51+B26*B50)</f>
        <v>0.10860236653892448</v>
      </c>
      <c r="C85">
        <f>C25+(5/0.017)*(C11*C51+C26*C50)</f>
        <v>0.24890734029496772</v>
      </c>
      <c r="D85">
        <f>D25+(5/0.017)*(D11*D51+D26*D50)</f>
        <v>0.10525701076053672</v>
      </c>
      <c r="E85">
        <f>E25+(5/0.017)*(E11*E51+E26*E50)</f>
        <v>0.1257247021431974</v>
      </c>
      <c r="F85">
        <f>F25+(5/0.017)*(F11*F51+F26*F50)</f>
        <v>-1.9218974520056125</v>
      </c>
    </row>
    <row r="86" spans="1:6" ht="12.75">
      <c r="A86" t="s">
        <v>85</v>
      </c>
      <c r="B86">
        <f>B26+(6/0.017)*(B12*B51+B27*B50)</f>
        <v>1.0397850805811628</v>
      </c>
      <c r="C86">
        <f>C26+(6/0.017)*(C12*C51+C27*C50)</f>
        <v>0.8379026281162666</v>
      </c>
      <c r="D86">
        <f>D26+(6/0.017)*(D12*D51+D27*D50)</f>
        <v>-0.29221291998104737</v>
      </c>
      <c r="E86">
        <f>E26+(6/0.017)*(E12*E51+E27*E50)</f>
        <v>0.18149859361681278</v>
      </c>
      <c r="F86">
        <f>F26+(6/0.017)*(F12*F51+F27*F50)</f>
        <v>1.6624105562195843</v>
      </c>
    </row>
    <row r="87" spans="1:6" ht="12.75">
      <c r="A87" t="s">
        <v>86</v>
      </c>
      <c r="B87">
        <f>B27+(7/0.017)*(B13*B51+B28*B50)</f>
        <v>-0.11330977724256291</v>
      </c>
      <c r="C87">
        <f>C27+(7/0.017)*(C13*C51+C28*C50)</f>
        <v>-0.18085360304910866</v>
      </c>
      <c r="D87">
        <f>D27+(7/0.017)*(D13*D51+D28*D50)</f>
        <v>0.08810394152592149</v>
      </c>
      <c r="E87">
        <f>E27+(7/0.017)*(E13*E51+E28*E50)</f>
        <v>-0.0737757753082732</v>
      </c>
      <c r="F87">
        <f>F27+(7/0.017)*(F13*F51+F28*F50)</f>
        <v>0.4339753978086487</v>
      </c>
    </row>
    <row r="88" spans="1:6" ht="12.75">
      <c r="A88" t="s">
        <v>87</v>
      </c>
      <c r="B88">
        <f>B28+(8/0.017)*(B14*B51+B29*B50)</f>
        <v>0.18337739595604627</v>
      </c>
      <c r="C88">
        <f>C28+(8/0.017)*(C14*C51+C29*C50)</f>
        <v>0.052977881226980314</v>
      </c>
      <c r="D88">
        <f>D28+(8/0.017)*(D14*D51+D29*D50)</f>
        <v>-0.008657593372209033</v>
      </c>
      <c r="E88">
        <f>E28+(8/0.017)*(E14*E51+E29*E50)</f>
        <v>-0.09564904856385106</v>
      </c>
      <c r="F88">
        <f>F28+(8/0.017)*(F14*F51+F29*F50)</f>
        <v>-0.21428740815355246</v>
      </c>
    </row>
    <row r="89" spans="1:6" ht="12.75">
      <c r="A89" t="s">
        <v>88</v>
      </c>
      <c r="B89">
        <f>B29+(9/0.017)*(B15*B51+B30*B50)</f>
        <v>0.011654106181521996</v>
      </c>
      <c r="C89">
        <f>C29+(9/0.017)*(C15*C51+C30*C50)</f>
        <v>0.03698038823308253</v>
      </c>
      <c r="D89">
        <f>D29+(9/0.017)*(D15*D51+D30*D50)</f>
        <v>-0.059319400303776235</v>
      </c>
      <c r="E89">
        <f>E29+(9/0.017)*(E15*E51+E30*E50)</f>
        <v>-0.0323888323481616</v>
      </c>
      <c r="F89">
        <f>F29+(9/0.017)*(F15*F51+F30*F50)</f>
        <v>-0.23956842115034532</v>
      </c>
    </row>
    <row r="90" spans="1:6" ht="12.75">
      <c r="A90" t="s">
        <v>89</v>
      </c>
      <c r="B90">
        <f>B30+(10/0.017)*(B16*B51+B31*B50)</f>
        <v>0.07469009094670045</v>
      </c>
      <c r="C90">
        <f>C30+(10/0.017)*(C16*C51+C31*C50)</f>
        <v>0.0887860623681993</v>
      </c>
      <c r="D90">
        <f>D30+(10/0.017)*(D16*D51+D31*D50)</f>
        <v>-0.012249769568775942</v>
      </c>
      <c r="E90">
        <f>E30+(10/0.017)*(E16*E51+E31*E50)</f>
        <v>-0.011475118122238313</v>
      </c>
      <c r="F90">
        <f>F30+(10/0.017)*(F16*F51+F31*F50)</f>
        <v>0.33770640568357907</v>
      </c>
    </row>
    <row r="91" spans="1:6" ht="12.75">
      <c r="A91" t="s">
        <v>90</v>
      </c>
      <c r="B91">
        <f>B31+(11/0.017)*(B17*B51+B32*B50)</f>
        <v>-0.010400906190303132</v>
      </c>
      <c r="C91">
        <f>C31+(11/0.017)*(C17*C51+C32*C50)</f>
        <v>-0.026736742430131813</v>
      </c>
      <c r="D91">
        <f>D31+(11/0.017)*(D17*D51+D32*D50)</f>
        <v>-0.031540319849549525</v>
      </c>
      <c r="E91">
        <f>E31+(11/0.017)*(E17*E51+E32*E50)</f>
        <v>-0.026089850406835348</v>
      </c>
      <c r="F91">
        <f>F31+(11/0.017)*(F17*F51+F32*F50)</f>
        <v>-0.009048984214389516</v>
      </c>
    </row>
    <row r="92" spans="1:6" ht="12.75">
      <c r="A92" t="s">
        <v>91</v>
      </c>
      <c r="B92">
        <f>B32+(12/0.017)*(B18*B51+B33*B50)</f>
        <v>0.030612049369457897</v>
      </c>
      <c r="C92">
        <f>C32+(12/0.017)*(C18*C51+C33*C50)</f>
        <v>0.0003563047734214406</v>
      </c>
      <c r="D92">
        <f>D32+(12/0.017)*(D18*D51+D33*D50)</f>
        <v>0.00926995732185825</v>
      </c>
      <c r="E92">
        <f>E32+(12/0.017)*(E18*E51+E33*E50)</f>
        <v>0.005400592862147324</v>
      </c>
      <c r="F92">
        <f>F32+(12/0.017)*(F18*F51+F33*F50)</f>
        <v>0.00420489768819782</v>
      </c>
    </row>
    <row r="93" spans="1:6" ht="12.75">
      <c r="A93" t="s">
        <v>92</v>
      </c>
      <c r="B93">
        <f>B33+(13/0.017)*(B19*B51+B34*B50)</f>
        <v>0.11276716257564498</v>
      </c>
      <c r="C93">
        <f>C33+(13/0.017)*(C19*C51+C34*C50)</f>
        <v>0.10589570243090131</v>
      </c>
      <c r="D93">
        <f>D33+(13/0.017)*(D19*D51+D34*D50)</f>
        <v>0.11498039063849878</v>
      </c>
      <c r="E93">
        <f>E33+(13/0.017)*(E19*E51+E34*E50)</f>
        <v>0.09874905121971408</v>
      </c>
      <c r="F93">
        <f>F33+(13/0.017)*(F19*F51+F34*F50)</f>
        <v>0.07940471087209117</v>
      </c>
    </row>
    <row r="94" spans="1:6" ht="12.75">
      <c r="A94" t="s">
        <v>93</v>
      </c>
      <c r="B94">
        <f>B34+(14/0.017)*(B20*B51+B35*B50)</f>
        <v>-0.017042347149314387</v>
      </c>
      <c r="C94">
        <f>C34+(14/0.017)*(C20*C51+C35*C50)</f>
        <v>-0.010112855140818193</v>
      </c>
      <c r="D94">
        <f>D34+(14/0.017)*(D20*D51+D35*D50)</f>
        <v>-0.003462285864676668</v>
      </c>
      <c r="E94">
        <f>E34+(14/0.017)*(E20*E51+E35*E50)</f>
        <v>-0.00119584138324509</v>
      </c>
      <c r="F94">
        <f>F34+(14/0.017)*(F20*F51+F35*F50)</f>
        <v>-0.010398481538847409</v>
      </c>
    </row>
    <row r="95" spans="1:6" ht="12.75">
      <c r="A95" t="s">
        <v>94</v>
      </c>
      <c r="B95" s="49">
        <f>B35</f>
        <v>-0.007929636</v>
      </c>
      <c r="C95" s="49">
        <f>C35</f>
        <v>-0.005480332</v>
      </c>
      <c r="D95" s="49">
        <f>D35</f>
        <v>-0.006435928</v>
      </c>
      <c r="E95" s="49">
        <f>E35</f>
        <v>-0.004083958</v>
      </c>
      <c r="F95" s="49">
        <f>F35</f>
        <v>-0.005471119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0.7544352647251348</v>
      </c>
      <c r="C103">
        <f>C63*10000/C62</f>
        <v>0.5756670689665505</v>
      </c>
      <c r="D103">
        <f>D63*10000/D62</f>
        <v>-0.9475587932347053</v>
      </c>
      <c r="E103">
        <f>E63*10000/E62</f>
        <v>-0.9921205327628166</v>
      </c>
      <c r="F103">
        <f>F63*10000/F62</f>
        <v>-2.528631709134527</v>
      </c>
      <c r="G103">
        <f>AVERAGE(C103:E103)</f>
        <v>-0.4546707523436571</v>
      </c>
      <c r="H103">
        <f>STDEV(C103:E103)</f>
        <v>0.8925768631743386</v>
      </c>
      <c r="I103">
        <f>(B103*B4+C103*C4+D103*D4+E103*E4+F103*F4)/SUM(B4:F4)</f>
        <v>-0.5560298402998362</v>
      </c>
      <c r="K103">
        <f>(LN(H103)+LN(H123))/2-LN(K114*K115^3)</f>
        <v>-4.237599699591066</v>
      </c>
    </row>
    <row r="104" spans="1:11" ht="12.75">
      <c r="A104" t="s">
        <v>68</v>
      </c>
      <c r="B104">
        <f>B64*10000/B62</f>
        <v>-0.0658915773203674</v>
      </c>
      <c r="C104">
        <f>C64*10000/C62</f>
        <v>-0.061271487148186796</v>
      </c>
      <c r="D104">
        <f>D64*10000/D62</f>
        <v>0.15483447055942764</v>
      </c>
      <c r="E104">
        <f>E64*10000/E62</f>
        <v>-0.048934500096344154</v>
      </c>
      <c r="F104">
        <f>F64*10000/F62</f>
        <v>-1.5823934362366847</v>
      </c>
      <c r="G104">
        <f>AVERAGE(C104:E104)</f>
        <v>0.014876161104965565</v>
      </c>
      <c r="H104">
        <f>STDEV(C104:E104)</f>
        <v>0.12136431354147133</v>
      </c>
      <c r="I104">
        <f>(B104*B4+C104*C4+D104*D4+E104*E4+F104*F4)/SUM(B4:F4)</f>
        <v>-0.20982390469453044</v>
      </c>
      <c r="K104">
        <f>(LN(H104)+LN(H124))/2-LN(K114*K115^4)</f>
        <v>-4.6443475614907035</v>
      </c>
    </row>
    <row r="105" spans="1:11" ht="12.75">
      <c r="A105" t="s">
        <v>69</v>
      </c>
      <c r="B105">
        <f>B65*10000/B62</f>
        <v>-0.8557900349407878</v>
      </c>
      <c r="C105">
        <f>C65*10000/C62</f>
        <v>-0.8800292517322316</v>
      </c>
      <c r="D105">
        <f>D65*10000/D62</f>
        <v>0.11885603840507758</v>
      </c>
      <c r="E105">
        <f>E65*10000/E62</f>
        <v>-0.3849965774229789</v>
      </c>
      <c r="F105">
        <f>F65*10000/F62</f>
        <v>-0.888612692787865</v>
      </c>
      <c r="G105">
        <f>AVERAGE(C105:E105)</f>
        <v>-0.38205659691671096</v>
      </c>
      <c r="H105">
        <f>STDEV(C105:E105)</f>
        <v>0.49944913487482084</v>
      </c>
      <c r="I105">
        <f>(B105*B4+C105*C4+D105*D4+E105*E4+F105*F4)/SUM(B4:F4)</f>
        <v>-0.5182721352181606</v>
      </c>
      <c r="K105">
        <f>(LN(H105)+LN(H125))/2-LN(K114*K115^5)</f>
        <v>-4.320467644710852</v>
      </c>
    </row>
    <row r="106" spans="1:11" ht="12.75">
      <c r="A106" t="s">
        <v>70</v>
      </c>
      <c r="B106">
        <f>B66*10000/B62</f>
        <v>2.8695586594079083</v>
      </c>
      <c r="C106">
        <f>C66*10000/C62</f>
        <v>1.5464107701532899</v>
      </c>
      <c r="D106">
        <f>D66*10000/D62</f>
        <v>2.000639246472884</v>
      </c>
      <c r="E106">
        <f>E66*10000/E62</f>
        <v>1.2786552128480222</v>
      </c>
      <c r="F106">
        <f>F66*10000/F62</f>
        <v>14.418315533506242</v>
      </c>
      <c r="G106">
        <f>AVERAGE(C106:E106)</f>
        <v>1.6085684098247321</v>
      </c>
      <c r="H106">
        <f>STDEV(C106:E106)</f>
        <v>0.3649834452813572</v>
      </c>
      <c r="I106">
        <f>(B106*B4+C106*C4+D106*D4+E106*E4+F106*F4)/SUM(B4:F4)</f>
        <v>3.4992814368632357</v>
      </c>
      <c r="K106">
        <f>(LN(H106)+LN(H126))/2-LN(K114*K115^6)</f>
        <v>-2.8918091282979614</v>
      </c>
    </row>
    <row r="107" spans="1:11" ht="12.75">
      <c r="A107" t="s">
        <v>71</v>
      </c>
      <c r="B107">
        <f>B67*10000/B62</f>
        <v>0.20726935887288175</v>
      </c>
      <c r="C107">
        <f>C67*10000/C62</f>
        <v>-0.12988043155416007</v>
      </c>
      <c r="D107">
        <f>D67*10000/D62</f>
        <v>-0.09996776543192865</v>
      </c>
      <c r="E107">
        <f>E67*10000/E62</f>
        <v>-0.05882258608024214</v>
      </c>
      <c r="F107">
        <f>F67*10000/F62</f>
        <v>-0.19483701750733792</v>
      </c>
      <c r="G107">
        <f>AVERAGE(C107:E107)</f>
        <v>-0.09622359435544363</v>
      </c>
      <c r="H107">
        <f>STDEV(C107:E107)</f>
        <v>0.03567658144548453</v>
      </c>
      <c r="I107">
        <f>(B107*B4+C107*C4+D107*D4+E107*E4+F107*F4)/SUM(B4:F4)</f>
        <v>-0.06542456654237166</v>
      </c>
      <c r="K107">
        <f>(LN(H107)+LN(H127))/2-LN(K114*K115^7)</f>
        <v>-4.179668254612727</v>
      </c>
    </row>
    <row r="108" spans="1:9" ht="12.75">
      <c r="A108" t="s">
        <v>72</v>
      </c>
      <c r="B108">
        <f>B68*10000/B62</f>
        <v>0.017504993706574195</v>
      </c>
      <c r="C108">
        <f>C68*10000/C62</f>
        <v>0.02854284765584593</v>
      </c>
      <c r="D108">
        <f>D68*10000/D62</f>
        <v>0.000998396819293458</v>
      </c>
      <c r="E108">
        <f>E68*10000/E62</f>
        <v>0.06016073191950601</v>
      </c>
      <c r="F108">
        <f>F68*10000/F62</f>
        <v>0.11454001402659633</v>
      </c>
      <c r="G108">
        <f>AVERAGE(C108:E108)</f>
        <v>0.02990065879821513</v>
      </c>
      <c r="H108">
        <f>STDEV(C108:E108)</f>
        <v>0.029604530260607363</v>
      </c>
      <c r="I108">
        <f>(B108*B4+C108*C4+D108*D4+E108*E4+F108*F4)/SUM(B4:F4)</f>
        <v>0.0393936640253066</v>
      </c>
    </row>
    <row r="109" spans="1:9" ht="12.75">
      <c r="A109" t="s">
        <v>73</v>
      </c>
      <c r="B109">
        <f>B69*10000/B62</f>
        <v>-0.16022452687300895</v>
      </c>
      <c r="C109">
        <f>C69*10000/C62</f>
        <v>-0.04775280437289122</v>
      </c>
      <c r="D109">
        <f>D69*10000/D62</f>
        <v>0.006714087048434249</v>
      </c>
      <c r="E109">
        <f>E69*10000/E62</f>
        <v>-0.13202729244337694</v>
      </c>
      <c r="F109">
        <f>F69*10000/F62</f>
        <v>-0.08733963457043273</v>
      </c>
      <c r="G109">
        <f>AVERAGE(C109:E109)</f>
        <v>-0.0576886699226113</v>
      </c>
      <c r="H109">
        <f>STDEV(C109:E109)</f>
        <v>0.06990231515471629</v>
      </c>
      <c r="I109">
        <f>(B109*B4+C109*C4+D109*D4+E109*E4+F109*F4)/SUM(B4:F4)</f>
        <v>-0.07649484453695429</v>
      </c>
    </row>
    <row r="110" spans="1:11" ht="12.75">
      <c r="A110" t="s">
        <v>74</v>
      </c>
      <c r="B110">
        <f>B70*10000/B62</f>
        <v>-0.4083675909948059</v>
      </c>
      <c r="C110">
        <f>C70*10000/C62</f>
        <v>-0.06408119029651886</v>
      </c>
      <c r="D110">
        <f>D70*10000/D62</f>
        <v>-0.060843584476372455</v>
      </c>
      <c r="E110">
        <f>E70*10000/E62</f>
        <v>-0.0736750967236516</v>
      </c>
      <c r="F110">
        <f>F70*10000/F62</f>
        <v>-0.347004294849404</v>
      </c>
      <c r="G110">
        <f>AVERAGE(C110:E110)</f>
        <v>-0.06619995716551431</v>
      </c>
      <c r="H110">
        <f>STDEV(C110:E110)</f>
        <v>0.006672990815360281</v>
      </c>
      <c r="I110">
        <f>(B110*B4+C110*C4+D110*D4+E110*E4+F110*F4)/SUM(B4:F4)</f>
        <v>-0.1531957226903249</v>
      </c>
      <c r="K110">
        <f>EXP(AVERAGE(K103:K107))</f>
        <v>0.01733932115036524</v>
      </c>
    </row>
    <row r="111" spans="1:9" ht="12.75">
      <c r="A111" t="s">
        <v>75</v>
      </c>
      <c r="B111">
        <f>B71*10000/B62</f>
        <v>0.018508516705553115</v>
      </c>
      <c r="C111">
        <f>C71*10000/C62</f>
        <v>-0.019237846176919992</v>
      </c>
      <c r="D111">
        <f>D71*10000/D62</f>
        <v>-0.0019739627915601205</v>
      </c>
      <c r="E111">
        <f>E71*10000/E62</f>
        <v>0.017473394883148023</v>
      </c>
      <c r="F111">
        <f>F71*10000/F62</f>
        <v>-0.009699736078151416</v>
      </c>
      <c r="G111">
        <f>AVERAGE(C111:E111)</f>
        <v>-0.0012461380284440303</v>
      </c>
      <c r="H111">
        <f>STDEV(C111:E111)</f>
        <v>0.01836643954899696</v>
      </c>
      <c r="I111">
        <f>(B111*B4+C111*C4+D111*D4+E111*E4+F111*F4)/SUM(B4:F4)</f>
        <v>0.0004862929771952834</v>
      </c>
    </row>
    <row r="112" spans="1:9" ht="12.75">
      <c r="A112" t="s">
        <v>76</v>
      </c>
      <c r="B112">
        <f>B72*10000/B62</f>
        <v>-0.0568564286939098</v>
      </c>
      <c r="C112">
        <f>C72*10000/C62</f>
        <v>-0.025403234199651514</v>
      </c>
      <c r="D112">
        <f>D72*10000/D62</f>
        <v>-0.03216438685954389</v>
      </c>
      <c r="E112">
        <f>E72*10000/E62</f>
        <v>-0.027395424597541067</v>
      </c>
      <c r="F112">
        <f>F72*10000/F62</f>
        <v>-0.033008839360689546</v>
      </c>
      <c r="G112">
        <f>AVERAGE(C112:E112)</f>
        <v>-0.028321015218912157</v>
      </c>
      <c r="H112">
        <f>STDEV(C112:E112)</f>
        <v>0.0034743106972995536</v>
      </c>
      <c r="I112">
        <f>(B112*B4+C112*C4+D112*D4+E112*E4+F112*F4)/SUM(B4:F4)</f>
        <v>-0.033078072462271985</v>
      </c>
    </row>
    <row r="113" spans="1:9" ht="12.75">
      <c r="A113" t="s">
        <v>77</v>
      </c>
      <c r="B113">
        <f>B73*10000/B62</f>
        <v>0.006252529627387751</v>
      </c>
      <c r="C113">
        <f>C73*10000/C62</f>
        <v>0.02756711575810208</v>
      </c>
      <c r="D113">
        <f>D73*10000/D62</f>
        <v>0.025907657228622847</v>
      </c>
      <c r="E113">
        <f>E73*10000/E62</f>
        <v>0.020597260325585075</v>
      </c>
      <c r="F113">
        <f>F73*10000/F62</f>
        <v>0.0001458012094182155</v>
      </c>
      <c r="G113">
        <f>AVERAGE(C113:E113)</f>
        <v>0.02469067777077</v>
      </c>
      <c r="H113">
        <f>STDEV(C113:E113)</f>
        <v>0.0036408104095343</v>
      </c>
      <c r="I113">
        <f>(B113*B4+C113*C4+D113*D4+E113*E4+F113*F4)/SUM(B4:F4)</f>
        <v>0.01874767870184219</v>
      </c>
    </row>
    <row r="114" spans="1:11" ht="12.75">
      <c r="A114" t="s">
        <v>78</v>
      </c>
      <c r="B114">
        <f>B74*10000/B62</f>
        <v>-0.20037160377099708</v>
      </c>
      <c r="C114">
        <f>C74*10000/C62</f>
        <v>-0.20160609691198314</v>
      </c>
      <c r="D114">
        <f>D74*10000/D62</f>
        <v>-0.20432127563747485</v>
      </c>
      <c r="E114">
        <f>E74*10000/E62</f>
        <v>-0.1963397865823637</v>
      </c>
      <c r="F114">
        <f>F74*10000/F62</f>
        <v>-0.15375464736238192</v>
      </c>
      <c r="G114">
        <f>AVERAGE(C114:E114)</f>
        <v>-0.20075571971060724</v>
      </c>
      <c r="H114">
        <f>STDEV(C114:E114)</f>
        <v>0.004058127391134072</v>
      </c>
      <c r="I114">
        <f>(B114*B4+C114*C4+D114*D4+E114*E4+F114*F4)/SUM(B4:F4)</f>
        <v>-0.19443250756406735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-0.0012586204441140303</v>
      </c>
      <c r="C115">
        <f>C75*10000/C62</f>
        <v>0.0005839786015453899</v>
      </c>
      <c r="D115">
        <f>D75*10000/D62</f>
        <v>-0.0013495661577073213</v>
      </c>
      <c r="E115">
        <f>E75*10000/E62</f>
        <v>0.002050739947582338</v>
      </c>
      <c r="F115">
        <f>F75*10000/F62</f>
        <v>-0.002766647588846395</v>
      </c>
      <c r="G115">
        <f>AVERAGE(C115:E115)</f>
        <v>0.0004283841304734688</v>
      </c>
      <c r="H115">
        <f>STDEV(C115:E115)</f>
        <v>0.0017054845739521204</v>
      </c>
      <c r="I115">
        <f>(B115*B4+C115*C4+D115*D4+E115*E4+F115*F4)/SUM(B4:F4)</f>
        <v>-0.00024184256449725602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116.2169703348152</v>
      </c>
      <c r="C122">
        <f>C82*10000/C62</f>
        <v>60.259211500190744</v>
      </c>
      <c r="D122">
        <f>D82*10000/D62</f>
        <v>-15.002384153494944</v>
      </c>
      <c r="E122">
        <f>E82*10000/E62</f>
        <v>-60.840396605096494</v>
      </c>
      <c r="F122">
        <f>F82*10000/F62</f>
        <v>-99.29194726755138</v>
      </c>
      <c r="G122">
        <f>AVERAGE(C122:E122)</f>
        <v>-5.1945230861335645</v>
      </c>
      <c r="H122">
        <f>STDEV(C122:E122)</f>
        <v>61.14265593553354</v>
      </c>
      <c r="I122">
        <f>(B122*B4+C122*C4+D122*D4+E122*E4+F122*F4)/SUM(B4:F4)</f>
        <v>-0.15489108527060222</v>
      </c>
    </row>
    <row r="123" spans="1:9" ht="12.75">
      <c r="A123" t="s">
        <v>82</v>
      </c>
      <c r="B123">
        <f>B83*10000/B62</f>
        <v>-1.491789539613922</v>
      </c>
      <c r="C123">
        <f>C83*10000/C62</f>
        <v>0.24135818533506412</v>
      </c>
      <c r="D123">
        <f>D83*10000/D62</f>
        <v>0.9095983429375601</v>
      </c>
      <c r="E123">
        <f>E83*10000/E62</f>
        <v>-0.17329249485304465</v>
      </c>
      <c r="F123">
        <f>F83*10000/F62</f>
        <v>2.5859511104466204</v>
      </c>
      <c r="G123">
        <f>AVERAGE(C123:E123)</f>
        <v>0.3258880111398598</v>
      </c>
      <c r="H123">
        <f>STDEV(C123:E123)</f>
        <v>0.5463717692475073</v>
      </c>
      <c r="I123">
        <f>(B123*B4+C123*C4+D123*D4+E123*E4+F123*F4)/SUM(B4:F4)</f>
        <v>0.36398693493815665</v>
      </c>
    </row>
    <row r="124" spans="1:9" ht="12.75">
      <c r="A124" t="s">
        <v>83</v>
      </c>
      <c r="B124">
        <f>B84*10000/B62</f>
        <v>1.4750390472242312</v>
      </c>
      <c r="C124">
        <f>C84*10000/C62</f>
        <v>0.39466014752807993</v>
      </c>
      <c r="D124">
        <f>D84*10000/D62</f>
        <v>0.3802693896459243</v>
      </c>
      <c r="E124">
        <f>E84*10000/E62</f>
        <v>-0.5580345817101285</v>
      </c>
      <c r="F124">
        <f>F84*10000/F62</f>
        <v>-1.9790546264813993</v>
      </c>
      <c r="G124">
        <f>AVERAGE(C124:E124)</f>
        <v>0.07229831848795858</v>
      </c>
      <c r="H124">
        <f>STDEV(C124:E124)</f>
        <v>0.5459317240115328</v>
      </c>
      <c r="I124">
        <f>(B124*B4+C124*C4+D124*D4+E124*E4+F124*F4)/SUM(B4:F4)</f>
        <v>0.0018986618956623041</v>
      </c>
    </row>
    <row r="125" spans="1:9" ht="12.75">
      <c r="A125" t="s">
        <v>84</v>
      </c>
      <c r="B125">
        <f>B85*10000/B62</f>
        <v>0.10860188714126025</v>
      </c>
      <c r="C125">
        <f>C85*10000/C62</f>
        <v>0.24890734095365433</v>
      </c>
      <c r="D125">
        <f>D85*10000/D62</f>
        <v>0.10525678908144431</v>
      </c>
      <c r="E125">
        <f>E85*10000/E62</f>
        <v>0.12572476023664916</v>
      </c>
      <c r="F125">
        <f>F85*10000/F62</f>
        <v>-1.9219089757909016</v>
      </c>
      <c r="G125">
        <f>AVERAGE(C125:E125)</f>
        <v>0.15996296342391592</v>
      </c>
      <c r="H125">
        <f>STDEV(C125:E125)</f>
        <v>0.07770496239891671</v>
      </c>
      <c r="I125">
        <f>(B125*B4+C125*C4+D125*D4+E125*E4+F125*F4)/SUM(B4:F4)</f>
        <v>-0.12507534795330855</v>
      </c>
    </row>
    <row r="126" spans="1:9" ht="12.75">
      <c r="A126" t="s">
        <v>85</v>
      </c>
      <c r="B126">
        <f>B86*10000/B62</f>
        <v>1.039780490713052</v>
      </c>
      <c r="C126">
        <f>C86*10000/C62</f>
        <v>0.8379026303336188</v>
      </c>
      <c r="D126">
        <f>D86*10000/D62</f>
        <v>-0.2922123045589067</v>
      </c>
      <c r="E126">
        <f>E86*10000/E62</f>
        <v>0.181498677481635</v>
      </c>
      <c r="F126">
        <f>F86*10000/F62</f>
        <v>1.6624205241095427</v>
      </c>
      <c r="G126">
        <f>AVERAGE(C126:E126)</f>
        <v>0.24239633441878236</v>
      </c>
      <c r="H126">
        <f>STDEV(C126:E126)</f>
        <v>0.5675132905775072</v>
      </c>
      <c r="I126">
        <f>(B126*B4+C126*C4+D126*D4+E126*E4+F126*F4)/SUM(B4:F4)</f>
        <v>0.5472975677204878</v>
      </c>
    </row>
    <row r="127" spans="1:9" ht="12.75">
      <c r="A127" t="s">
        <v>86</v>
      </c>
      <c r="B127">
        <f>B87*10000/B62</f>
        <v>-0.11330927706522537</v>
      </c>
      <c r="C127">
        <f>C87*10000/C62</f>
        <v>-0.18085360352770383</v>
      </c>
      <c r="D127">
        <f>D87*10000/D62</f>
        <v>0.08810375597246854</v>
      </c>
      <c r="E127">
        <f>E87*10000/E62</f>
        <v>-0.07377580939775102</v>
      </c>
      <c r="F127">
        <f>F87*10000/F62</f>
        <v>0.4339779999450426</v>
      </c>
      <c r="G127">
        <f>AVERAGE(C127:E127)</f>
        <v>-0.05550855231766211</v>
      </c>
      <c r="H127">
        <f>STDEV(C127:E127)</f>
        <v>0.13540599993445188</v>
      </c>
      <c r="I127">
        <f>(B127*B4+C127*C4+D127*D4+E127*E4+F127*F4)/SUM(B4:F4)</f>
        <v>0.0013748848199577378</v>
      </c>
    </row>
    <row r="128" spans="1:9" ht="12.75">
      <c r="A128" t="s">
        <v>87</v>
      </c>
      <c r="B128">
        <f>B88*10000/B62</f>
        <v>0.18337658648293717</v>
      </c>
      <c r="C128">
        <f>C88*10000/C62</f>
        <v>0.05297788136717634</v>
      </c>
      <c r="D128">
        <f>D88*10000/D62</f>
        <v>-0.008657575138673544</v>
      </c>
      <c r="E128">
        <f>E88*10000/E62</f>
        <v>-0.09564909276028419</v>
      </c>
      <c r="F128">
        <f>F88*10000/F62</f>
        <v>-0.21428869303068218</v>
      </c>
      <c r="G128">
        <f>AVERAGE(C128:E128)</f>
        <v>-0.017109595510593798</v>
      </c>
      <c r="H128">
        <f>STDEV(C128:E128)</f>
        <v>0.07467309988105972</v>
      </c>
      <c r="I128">
        <f>(B128*B4+C128*C4+D128*D4+E128*E4+F128*F4)/SUM(B4:F4)</f>
        <v>-0.014365093087001467</v>
      </c>
    </row>
    <row r="129" spans="1:9" ht="12.75">
      <c r="A129" t="s">
        <v>88</v>
      </c>
      <c r="B129">
        <f>B89*10000/B62</f>
        <v>0.011654054737419439</v>
      </c>
      <c r="C129">
        <f>C89*10000/C62</f>
        <v>0.03698038833094419</v>
      </c>
      <c r="D129">
        <f>D89*10000/D62</f>
        <v>-0.059319275372707744</v>
      </c>
      <c r="E129">
        <f>E89*10000/E62</f>
        <v>-0.0323888473140278</v>
      </c>
      <c r="F129">
        <f>F89*10000/F62</f>
        <v>-0.23956985761358873</v>
      </c>
      <c r="G129">
        <f>AVERAGE(C129:E129)</f>
        <v>-0.018242578118597117</v>
      </c>
      <c r="H129">
        <f>STDEV(C129:E129)</f>
        <v>0.04968394113263669</v>
      </c>
      <c r="I129">
        <f>(B129*B4+C129*C4+D129*D4+E129*E4+F129*F4)/SUM(B4:F4)</f>
        <v>-0.04342003414261202</v>
      </c>
    </row>
    <row r="130" spans="1:9" ht="12.75">
      <c r="A130" t="s">
        <v>89</v>
      </c>
      <c r="B130">
        <f>B90*10000/B62</f>
        <v>0.074689761246195</v>
      </c>
      <c r="C130">
        <f>C90*10000/C62</f>
        <v>0.08878606260315497</v>
      </c>
      <c r="D130">
        <f>D90*10000/D62</f>
        <v>-0.012249743769850241</v>
      </c>
      <c r="E130">
        <f>E90*10000/E62</f>
        <v>-0.011475123424531415</v>
      </c>
      <c r="F130">
        <f>F90*10000/F62</f>
        <v>0.3377084305866798</v>
      </c>
      <c r="G130">
        <f>AVERAGE(C130:E130)</f>
        <v>0.02168706513625777</v>
      </c>
      <c r="H130">
        <f>STDEV(C130:E130)</f>
        <v>0.05811072710753886</v>
      </c>
      <c r="I130">
        <f>(B130*B4+C130*C4+D130*D4+E130*E4+F130*F4)/SUM(B4:F4)</f>
        <v>0.07150941490667681</v>
      </c>
    </row>
    <row r="131" spans="1:9" ht="12.75">
      <c r="A131" t="s">
        <v>90</v>
      </c>
      <c r="B131">
        <f>B91*10000/B62</f>
        <v>-0.010400860278134801</v>
      </c>
      <c r="C131">
        <f>C91*10000/C62</f>
        <v>-0.02673674250088559</v>
      </c>
      <c r="D131">
        <f>D91*10000/D62</f>
        <v>-0.03154025342329034</v>
      </c>
      <c r="E131">
        <f>E91*10000/E62</f>
        <v>-0.02608986246213904</v>
      </c>
      <c r="F131">
        <f>F91*10000/F62</f>
        <v>-0.009049038472513987</v>
      </c>
      <c r="G131">
        <f>AVERAGE(C131:E131)</f>
        <v>-0.028122286128771656</v>
      </c>
      <c r="H131">
        <f>STDEV(C131:E131)</f>
        <v>0.0029776649855099147</v>
      </c>
      <c r="I131">
        <f>(B131*B4+C131*C4+D131*D4+E131*E4+F131*F4)/SUM(B4:F4)</f>
        <v>-0.023012286493629155</v>
      </c>
    </row>
    <row r="132" spans="1:9" ht="12.75">
      <c r="A132" t="s">
        <v>91</v>
      </c>
      <c r="B132">
        <f>B92*10000/B62</f>
        <v>0.03061191424031262</v>
      </c>
      <c r="C132">
        <f>C92*10000/C62</f>
        <v>0.0003563047743643344</v>
      </c>
      <c r="D132">
        <f>D92*10000/D62</f>
        <v>0.009269937798638743</v>
      </c>
      <c r="E132">
        <f>E92*10000/E62</f>
        <v>0.005400595357592337</v>
      </c>
      <c r="F132">
        <f>F92*10000/F62</f>
        <v>0.004204922900957258</v>
      </c>
      <c r="G132">
        <f>AVERAGE(C132:E132)</f>
        <v>0.005008945976865138</v>
      </c>
      <c r="H132">
        <f>STDEV(C132:E132)</f>
        <v>0.004469704168166707</v>
      </c>
      <c r="I132">
        <f>(B132*B4+C132*C4+D132*D4+E132*E4+F132*F4)/SUM(B4:F4)</f>
        <v>0.008608883348478796</v>
      </c>
    </row>
    <row r="133" spans="1:9" ht="12.75">
      <c r="A133" t="s">
        <v>92</v>
      </c>
      <c r="B133">
        <f>B93*10000/B62</f>
        <v>0.11276666479354258</v>
      </c>
      <c r="C133">
        <f>C93*10000/C62</f>
        <v>0.10589570271113444</v>
      </c>
      <c r="D133">
        <f>D93*10000/D62</f>
        <v>0.11498014848124526</v>
      </c>
      <c r="E133">
        <f>E93*10000/E62</f>
        <v>0.09874909684856145</v>
      </c>
      <c r="F133">
        <f>F93*10000/F62</f>
        <v>0.07940518698638024</v>
      </c>
      <c r="G133">
        <f>AVERAGE(C133:E133)</f>
        <v>0.10654164934698036</v>
      </c>
      <c r="H133">
        <f>STDEV(C133:E133)</f>
        <v>0.008134783006816172</v>
      </c>
      <c r="I133">
        <f>(B133*B4+C133*C4+D133*D4+E133*E4+F133*F4)/SUM(B4:F4)</f>
        <v>0.10382400692041699</v>
      </c>
    </row>
    <row r="134" spans="1:9" ht="12.75">
      <c r="A134" t="s">
        <v>93</v>
      </c>
      <c r="B134">
        <f>B94*10000/B62</f>
        <v>-0.01704227192018562</v>
      </c>
      <c r="C134">
        <f>C94*10000/C62</f>
        <v>-0.010112855167579968</v>
      </c>
      <c r="D134">
        <f>D94*10000/D62</f>
        <v>-0.003462278572845154</v>
      </c>
      <c r="E134">
        <f>E94*10000/E62</f>
        <v>-0.0011958419358059833</v>
      </c>
      <c r="F134">
        <f>F94*10000/F62</f>
        <v>-0.010398543888619747</v>
      </c>
      <c r="G134">
        <f>AVERAGE(C134:E134)</f>
        <v>-0.0049236585587437015</v>
      </c>
      <c r="H134">
        <f>STDEV(C134:E134)</f>
        <v>0.004634652612795991</v>
      </c>
      <c r="I134">
        <f>(B134*B4+C134*C4+D134*D4+E134*E4+F134*F4)/SUM(B4:F4)</f>
        <v>-0.007409109868811979</v>
      </c>
    </row>
    <row r="135" spans="1:9" ht="12.75">
      <c r="A135" t="s">
        <v>94</v>
      </c>
      <c r="B135">
        <f>B95*10000/B62</f>
        <v>-0.007929600996628547</v>
      </c>
      <c r="C135">
        <f>C95*10000/C62</f>
        <v>-0.005480332014502671</v>
      </c>
      <c r="D135">
        <f>D95*10000/D62</f>
        <v>-0.0064359144454570055</v>
      </c>
      <c r="E135">
        <f>E95*10000/E62</f>
        <v>-0.004083959887069232</v>
      </c>
      <c r="F135">
        <f>F95*10000/F62</f>
        <v>-0.005471151805080511</v>
      </c>
      <c r="G135">
        <f>AVERAGE(C135:E135)</f>
        <v>-0.005333402115676303</v>
      </c>
      <c r="H135">
        <f>STDEV(C135:E135)</f>
        <v>0.0011828414338182027</v>
      </c>
      <c r="I135">
        <f>(B135*B4+C135*C4+D135*D4+E135*E4+F135*F4)/SUM(B4:F4)</f>
        <v>-0.005727680661887458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2004-07-23T10:34:20Z</cp:lastPrinted>
  <dcterms:created xsi:type="dcterms:W3CDTF">2004-07-23T10:34:20Z</dcterms:created>
  <dcterms:modified xsi:type="dcterms:W3CDTF">2004-08-02T15:46:36Z</dcterms:modified>
  <cp:category/>
  <cp:version/>
  <cp:contentType/>
  <cp:contentStatus/>
</cp:coreProperties>
</file>