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<sst xmlns="http://schemas.openxmlformats.org/spreadsheetml/2006/main" count="204" uniqueCount="98">
  <si>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29/07/2004       07:45:36</t>
  </si>
  <si>
    <t>LISSNER</t>
  </si>
  <si>
    <t>HCMQAP294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</si>
  <si>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</si>
  <si>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</si>
  <si>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</si>
  <si>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</si>
  <si>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</si>
  <si>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</si>
  <si>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</si>
  <si>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</si>
  <si>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</si>
  <si>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</si>
  <si>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</si>
  <si>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</si>
  <si>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</si>
  <si>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</si>
  <si>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</si>
  <si>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</si>
  <si>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</si>
  <si>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</si>
  <si>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</si>
  <si>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</si>
  <si>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</si>
  <si>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</si>
  <si>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</si>
  <si>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</si>
  <si>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</si>
  <si>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</si>
  <si>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</si>
  <si>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</si>
  <si>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</si>
  <si>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</si>
  <si>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</si>
  <si>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</si>
  <si>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</si>
  <si>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</si>
  <si>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</si>
  <si>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</si>
  <si>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</si>
  <si>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</si>
  <si>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</si>
  <si>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</si>
  <si>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</si>
  <si>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</si>
  <si>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</si>
  <si>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</si>
  <si>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-0.003757*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</si>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</sst>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07492"/>
        <c:axId val="53167429"/>
      </c:lineChart>
      <c:catAx>
        <c:axId val="59074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167429"/>
        <c:crosses val="autoZero"/>
        <c:auto val="1"/>
        <c:lblOffset val="100"/>
        <c:noMultiLvlLbl val="0"/>
      </c:catAx>
      <c:valAx>
        <c:axId val="5316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90749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-0.002263</v>
      </c>
      <c r="C4" s="13">
        <v>-0.003756</v>
      </c>
      <c r="D4" s="13">
        <v>-0.003756</v>
      </c>
      <c r="E4" s="13">
        <v>-0.003758</v>
      </c>
      <c r="F4" s="24">
        <v>-0.002087</v>
      </c>
      <c r="G4" s="34">
        <v>-0.011713</v>
      </c>
    </row>
    <row r="5" spans="1:7" ht="12.75" thickBot="1">
      <c r="A5" s="44" t="s">
        <v>13</v>
      </c>
      <c r="B5" s="45">
        <v>5.172688</v>
      </c>
      <c r="C5" s="46">
        <v>2.952142</v>
      </c>
      <c r="D5" s="46">
        <v>-0.67956</v>
      </c>
      <c r="E5" s="46">
        <v>-2.626234</v>
      </c>
      <c r="F5" s="47">
        <v>-4.99804</v>
      </c>
      <c r="G5" s="48">
        <v>8.623798</v>
      </c>
    </row>
    <row r="6" spans="1:7" ht="12.75" thickTop="1">
      <c r="A6" s="6" t="s">
        <v>14</v>
      </c>
      <c r="B6" s="39">
        <v>80.06884</v>
      </c>
      <c r="C6" s="40">
        <v>0.4888752</v>
      </c>
      <c r="D6" s="40">
        <v>8.436781</v>
      </c>
      <c r="E6" s="40">
        <v>5.477181</v>
      </c>
      <c r="F6" s="41">
        <v>-112.7198</v>
      </c>
      <c r="G6" s="42">
        <v>0.00308872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-3.862577</v>
      </c>
      <c r="C8" s="14">
        <v>0.547505</v>
      </c>
      <c r="D8" s="14">
        <v>1.241417</v>
      </c>
      <c r="E8" s="14">
        <v>1.724281</v>
      </c>
      <c r="F8" s="25">
        <v>-2.873128</v>
      </c>
      <c r="G8" s="35">
        <v>-0.09831996</v>
      </c>
    </row>
    <row r="9" spans="1:7" ht="12">
      <c r="A9" s="20" t="s">
        <v>17</v>
      </c>
      <c r="B9" s="29">
        <v>0.353956</v>
      </c>
      <c r="C9" s="14">
        <v>0.03564474</v>
      </c>
      <c r="D9" s="14">
        <v>0.2154505</v>
      </c>
      <c r="E9" s="14">
        <v>0.3203296</v>
      </c>
      <c r="F9" s="25">
        <v>-2.66214</v>
      </c>
      <c r="G9" s="35">
        <v>-0.1669063</v>
      </c>
    </row>
    <row r="10" spans="1:7" ht="12">
      <c r="A10" s="20" t="s">
        <v>18</v>
      </c>
      <c r="B10" s="29">
        <v>0.6874158</v>
      </c>
      <c r="C10" s="14">
        <v>0.619651</v>
      </c>
      <c r="D10" s="14">
        <v>0.3396222</v>
      </c>
      <c r="E10" s="14">
        <v>0.1711212</v>
      </c>
      <c r="F10" s="25">
        <v>-1.338541</v>
      </c>
      <c r="G10" s="35">
        <v>0.1926082</v>
      </c>
    </row>
    <row r="11" spans="1:7" ht="12">
      <c r="A11" s="21" t="s">
        <v>19</v>
      </c>
      <c r="B11" s="31">
        <v>1.484798</v>
      </c>
      <c r="C11" s="16">
        <v>0.8774523</v>
      </c>
      <c r="D11" s="16">
        <v>0.8827475</v>
      </c>
      <c r="E11" s="16">
        <v>0.2922077</v>
      </c>
      <c r="F11" s="27">
        <v>12.70838</v>
      </c>
      <c r="G11" s="37">
        <v>2.406466</v>
      </c>
    </row>
    <row r="12" spans="1:7" ht="12">
      <c r="A12" s="20" t="s">
        <v>20</v>
      </c>
      <c r="B12" s="29">
        <v>-0.4323349</v>
      </c>
      <c r="C12" s="14">
        <v>-0.2328565</v>
      </c>
      <c r="D12" s="14">
        <v>-0.2911375</v>
      </c>
      <c r="E12" s="14">
        <v>0.1275077</v>
      </c>
      <c r="F12" s="25">
        <v>-0.4232972</v>
      </c>
      <c r="G12" s="35">
        <v>-0.2145061</v>
      </c>
    </row>
    <row r="13" spans="1:7" ht="12">
      <c r="A13" s="20" t="s">
        <v>21</v>
      </c>
      <c r="B13" s="29">
        <v>0.0009256667</v>
      </c>
      <c r="C13" s="14">
        <v>0.160039</v>
      </c>
      <c r="D13" s="14">
        <v>0.1050349</v>
      </c>
      <c r="E13" s="14">
        <v>0.1528837</v>
      </c>
      <c r="F13" s="25">
        <v>-0.1556943</v>
      </c>
      <c r="G13" s="35">
        <v>0.07987095</v>
      </c>
    </row>
    <row r="14" spans="1:7" ht="12">
      <c r="A14" s="20" t="s">
        <v>22</v>
      </c>
      <c r="B14" s="29">
        <v>-0.04844894</v>
      </c>
      <c r="C14" s="14">
        <v>0.07708503</v>
      </c>
      <c r="D14" s="14">
        <v>0.07876688</v>
      </c>
      <c r="E14" s="14">
        <v>0.03806356</v>
      </c>
      <c r="F14" s="25">
        <v>0.1829546</v>
      </c>
      <c r="G14" s="35">
        <v>0.06405821</v>
      </c>
    </row>
    <row r="15" spans="1:7" ht="12">
      <c r="A15" s="21" t="s">
        <v>23</v>
      </c>
      <c r="B15" s="31">
        <v>-0.2619529</v>
      </c>
      <c r="C15" s="16">
        <v>-0.1960324</v>
      </c>
      <c r="D15" s="16">
        <v>-0.05921074</v>
      </c>
      <c r="E15" s="16">
        <v>-0.07707846</v>
      </c>
      <c r="F15" s="27">
        <v>-0.2197251</v>
      </c>
      <c r="G15" s="37">
        <v>-0.1472297</v>
      </c>
    </row>
    <row r="16" spans="1:7" ht="12">
      <c r="A16" s="20" t="s">
        <v>24</v>
      </c>
      <c r="B16" s="29">
        <v>-0.03812152</v>
      </c>
      <c r="C16" s="14">
        <v>-0.01336788</v>
      </c>
      <c r="D16" s="14">
        <v>-0.05551072</v>
      </c>
      <c r="E16" s="14">
        <v>-0.0346831</v>
      </c>
      <c r="F16" s="25">
        <v>-0.03643494</v>
      </c>
      <c r="G16" s="35">
        <v>-0.03529734</v>
      </c>
    </row>
    <row r="17" spans="1:7" ht="12">
      <c r="A17" s="20" t="s">
        <v>25</v>
      </c>
      <c r="B17" s="29">
        <v>-0.04225681</v>
      </c>
      <c r="C17" s="14">
        <v>-0.03248855</v>
      </c>
      <c r="D17" s="14">
        <v>-0.04431791</v>
      </c>
      <c r="E17" s="14">
        <v>-0.04131185</v>
      </c>
      <c r="F17" s="25">
        <v>-0.04152224</v>
      </c>
      <c r="G17" s="35">
        <v>-0.04007693</v>
      </c>
    </row>
    <row r="18" spans="1:7" ht="12">
      <c r="A18" s="20" t="s">
        <v>26</v>
      </c>
      <c r="B18" s="29">
        <v>-0.006195628</v>
      </c>
      <c r="C18" s="14">
        <v>0.03539562</v>
      </c>
      <c r="D18" s="14">
        <v>0.04414647</v>
      </c>
      <c r="E18" s="14">
        <v>0.03145192</v>
      </c>
      <c r="F18" s="25">
        <v>0.04449197</v>
      </c>
      <c r="G18" s="35">
        <v>0.03173656</v>
      </c>
    </row>
    <row r="19" spans="1:7" ht="12">
      <c r="A19" s="21" t="s">
        <v>27</v>
      </c>
      <c r="B19" s="31">
        <v>-0.2144346</v>
      </c>
      <c r="C19" s="16">
        <v>-0.1876206</v>
      </c>
      <c r="D19" s="16">
        <v>-0.1984036</v>
      </c>
      <c r="E19" s="16">
        <v>-0.1966972</v>
      </c>
      <c r="F19" s="27">
        <v>-0.1600657</v>
      </c>
      <c r="G19" s="37">
        <v>-0.1925999</v>
      </c>
    </row>
    <row r="20" spans="1:7" ht="12.75" thickBot="1">
      <c r="A20" s="44" t="s">
        <v>28</v>
      </c>
      <c r="B20" s="45">
        <v>-0.004890236</v>
      </c>
      <c r="C20" s="46">
        <v>-0.002950853</v>
      </c>
      <c r="D20" s="46">
        <v>-0.004819397</v>
      </c>
      <c r="E20" s="46">
        <v>-0.003131292</v>
      </c>
      <c r="F20" s="47">
        <v>-0.0046419</v>
      </c>
      <c r="G20" s="48">
        <v>-0.003950241</v>
      </c>
    </row>
    <row r="21" spans="1:7" ht="12.75" thickTop="1">
      <c r="A21" s="6" t="s">
        <v>29</v>
      </c>
      <c r="B21" s="39">
        <v>-74.08627</v>
      </c>
      <c r="C21" s="40">
        <v>-21.39972</v>
      </c>
      <c r="D21" s="40">
        <v>42.74234</v>
      </c>
      <c r="E21" s="40">
        <v>40.8497</v>
      </c>
      <c r="F21" s="41">
        <v>-31.64198</v>
      </c>
      <c r="G21" s="43">
        <v>0.00149494</v>
      </c>
    </row>
    <row r="22" spans="1:7" ht="12">
      <c r="A22" s="20" t="s">
        <v>30</v>
      </c>
      <c r="B22" s="29">
        <v>103.4575</v>
      </c>
      <c r="C22" s="14">
        <v>59.04352</v>
      </c>
      <c r="D22" s="14">
        <v>-13.59121</v>
      </c>
      <c r="E22" s="14">
        <v>-52.52515</v>
      </c>
      <c r="F22" s="25">
        <v>-99.96413</v>
      </c>
      <c r="G22" s="36">
        <v>0</v>
      </c>
    </row>
    <row r="23" spans="1:7" ht="12">
      <c r="A23" s="20" t="s">
        <v>31</v>
      </c>
      <c r="B23" s="29">
        <v>0.7790555</v>
      </c>
      <c r="C23" s="14">
        <v>3.556449</v>
      </c>
      <c r="D23" s="14">
        <v>-0.3577959</v>
      </c>
      <c r="E23" s="14">
        <v>-1.653759</v>
      </c>
      <c r="F23" s="25">
        <v>9.096421</v>
      </c>
      <c r="G23" s="35">
        <v>1.699431</v>
      </c>
    </row>
    <row r="24" spans="1:7" ht="12">
      <c r="A24" s="20" t="s">
        <v>32</v>
      </c>
      <c r="B24" s="29">
        <v>-3.124801</v>
      </c>
      <c r="C24" s="14">
        <v>-4.869441</v>
      </c>
      <c r="D24" s="14">
        <v>-1.022868</v>
      </c>
      <c r="E24" s="14">
        <v>0.9401236</v>
      </c>
      <c r="F24" s="25">
        <v>-1.555548</v>
      </c>
      <c r="G24" s="35">
        <v>-1.851222</v>
      </c>
    </row>
    <row r="25" spans="1:7" ht="12">
      <c r="A25" s="20" t="s">
        <v>33</v>
      </c>
      <c r="B25" s="29">
        <v>0.2806184</v>
      </c>
      <c r="C25" s="14">
        <v>0.2736359</v>
      </c>
      <c r="D25" s="14">
        <v>-0.9291124</v>
      </c>
      <c r="E25" s="14">
        <v>-0.6021868</v>
      </c>
      <c r="F25" s="25">
        <v>-1.584024</v>
      </c>
      <c r="G25" s="35">
        <v>-0.4734746</v>
      </c>
    </row>
    <row r="26" spans="1:7" ht="12">
      <c r="A26" s="21" t="s">
        <v>34</v>
      </c>
      <c r="B26" s="31">
        <v>0.6188143</v>
      </c>
      <c r="C26" s="16">
        <v>1.166196</v>
      </c>
      <c r="D26" s="16">
        <v>0.5036445</v>
      </c>
      <c r="E26" s="16">
        <v>0.4053125</v>
      </c>
      <c r="F26" s="27">
        <v>2.192849</v>
      </c>
      <c r="G26" s="37">
        <v>0.881729</v>
      </c>
    </row>
    <row r="27" spans="1:7" ht="12">
      <c r="A27" s="20" t="s">
        <v>35</v>
      </c>
      <c r="B27" s="29">
        <v>0.2840243</v>
      </c>
      <c r="C27" s="14">
        <v>0.2720657</v>
      </c>
      <c r="D27" s="14">
        <v>0.2221387</v>
      </c>
      <c r="E27" s="14">
        <v>-0.2969113</v>
      </c>
      <c r="F27" s="25">
        <v>0.2846332</v>
      </c>
      <c r="G27" s="35">
        <v>0.1265662</v>
      </c>
    </row>
    <row r="28" spans="1:7" ht="12">
      <c r="A28" s="20" t="s">
        <v>36</v>
      </c>
      <c r="B28" s="29">
        <v>-0.7033021</v>
      </c>
      <c r="C28" s="14">
        <v>-0.3645753</v>
      </c>
      <c r="D28" s="14">
        <v>-0.1712009</v>
      </c>
      <c r="E28" s="14">
        <v>-0.1869445</v>
      </c>
      <c r="F28" s="25">
        <v>-0.2846844</v>
      </c>
      <c r="G28" s="35">
        <v>-0.3137267</v>
      </c>
    </row>
    <row r="29" spans="1:7" ht="12">
      <c r="A29" s="20" t="s">
        <v>37</v>
      </c>
      <c r="B29" s="29">
        <v>0.1694502</v>
      </c>
      <c r="C29" s="14">
        <v>0.05346903</v>
      </c>
      <c r="D29" s="14">
        <v>0.01422345</v>
      </c>
      <c r="E29" s="14">
        <v>0.1256405</v>
      </c>
      <c r="F29" s="25">
        <v>0.02675541</v>
      </c>
      <c r="G29" s="35">
        <v>0.07463032</v>
      </c>
    </row>
    <row r="30" spans="1:7" ht="12">
      <c r="A30" s="21" t="s">
        <v>38</v>
      </c>
      <c r="B30" s="31">
        <v>0.007482418</v>
      </c>
      <c r="C30" s="16">
        <v>0.1527961</v>
      </c>
      <c r="D30" s="16">
        <v>0.1158267</v>
      </c>
      <c r="E30" s="16">
        <v>0.06228079</v>
      </c>
      <c r="F30" s="27">
        <v>0.3317223</v>
      </c>
      <c r="G30" s="37">
        <v>0.1249775</v>
      </c>
    </row>
    <row r="31" spans="1:7" ht="12">
      <c r="A31" s="20" t="s">
        <v>39</v>
      </c>
      <c r="B31" s="29">
        <v>0.02430404</v>
      </c>
      <c r="C31" s="14">
        <v>-0.04973543</v>
      </c>
      <c r="D31" s="14">
        <v>-0.02083936</v>
      </c>
      <c r="E31" s="14">
        <v>0.01691162</v>
      </c>
      <c r="F31" s="25">
        <v>0.02593334</v>
      </c>
      <c r="G31" s="35">
        <v>-0.00591872</v>
      </c>
    </row>
    <row r="32" spans="1:7" ht="12">
      <c r="A32" s="20" t="s">
        <v>40</v>
      </c>
      <c r="B32" s="29">
        <v>-0.04511098</v>
      </c>
      <c r="C32" s="14">
        <v>-0.003351796</v>
      </c>
      <c r="D32" s="14">
        <v>-0.0104787</v>
      </c>
      <c r="E32" s="14">
        <v>-0.02701792</v>
      </c>
      <c r="F32" s="25">
        <v>-0.02985133</v>
      </c>
      <c r="G32" s="35">
        <v>-0.02035084</v>
      </c>
    </row>
    <row r="33" spans="1:7" ht="12">
      <c r="A33" s="20" t="s">
        <v>41</v>
      </c>
      <c r="B33" s="29">
        <v>0.1493785</v>
      </c>
      <c r="C33" s="14">
        <v>0.09579673</v>
      </c>
      <c r="D33" s="14">
        <v>0.0936397</v>
      </c>
      <c r="E33" s="14">
        <v>0.09294524</v>
      </c>
      <c r="F33" s="25">
        <v>0.09838663</v>
      </c>
      <c r="G33" s="35">
        <v>0.102701</v>
      </c>
    </row>
    <row r="34" spans="1:7" ht="12">
      <c r="A34" s="21" t="s">
        <v>42</v>
      </c>
      <c r="B34" s="31">
        <v>-0.02684738</v>
      </c>
      <c r="C34" s="16">
        <v>-0.007870133</v>
      </c>
      <c r="D34" s="16">
        <v>0.001702382</v>
      </c>
      <c r="E34" s="16">
        <v>0.007458611</v>
      </c>
      <c r="F34" s="27">
        <v>-0.01339864</v>
      </c>
      <c r="G34" s="37">
        <v>-0.005377902</v>
      </c>
    </row>
    <row r="35" spans="1:7" ht="12.75" thickBot="1">
      <c r="A35" s="22" t="s">
        <v>43</v>
      </c>
      <c r="B35" s="32">
        <v>-0.004530518</v>
      </c>
      <c r="C35" s="17">
        <v>-0.01001824</v>
      </c>
      <c r="D35" s="17">
        <v>-0.00396924</v>
      </c>
      <c r="E35" s="17">
        <v>0.001201758</v>
      </c>
      <c r="F35" s="28">
        <v>0.003312014</v>
      </c>
      <c r="G35" s="38">
        <v>-0.003288488</v>
      </c>
    </row>
    <row r="36" spans="1:7" ht="12">
      <c r="A36" s="4" t="s">
        <v>44</v>
      </c>
      <c r="B36" s="3">
        <v>23.9502</v>
      </c>
      <c r="C36" s="3">
        <v>23.94714</v>
      </c>
      <c r="D36" s="3">
        <v>23.95325</v>
      </c>
      <c r="E36" s="3">
        <v>23.94714</v>
      </c>
      <c r="F36" s="3">
        <v>23.9502</v>
      </c>
      <c r="G36" s="3"/>
    </row>
    <row r="37" spans="1:6" ht="12">
      <c r="A37" s="4" t="s">
        <v>45</v>
      </c>
      <c r="B37" s="2">
        <v>0.3255208</v>
      </c>
      <c r="C37" s="2">
        <v>0.285848</v>
      </c>
      <c r="D37" s="2">
        <v>0.2588908</v>
      </c>
      <c r="E37" s="2">
        <v>0.231425</v>
      </c>
      <c r="F37" s="2">
        <v>0.2059937</v>
      </c>
    </row>
    <row r="38" spans="1:7" ht="12">
      <c r="A38" s="4" t="s">
        <v>53</v>
      </c>
      <c r="B38" s="2">
        <v>-0.0001347996</v>
      </c>
      <c r="C38" s="2">
        <v>0</v>
      </c>
      <c r="D38" s="2">
        <v>-1.424374E-05</v>
      </c>
      <c r="E38" s="2">
        <v>0</v>
      </c>
      <c r="F38" s="2">
        <v>0.0001910668</v>
      </c>
      <c r="G38" s="2">
        <v>0.0002882769</v>
      </c>
    </row>
    <row r="39" spans="1:7" ht="12.75" thickBot="1">
      <c r="A39" s="4" t="s">
        <v>54</v>
      </c>
      <c r="B39" s="2">
        <v>0.0001273413</v>
      </c>
      <c r="C39" s="2">
        <v>3.638317E-05</v>
      </c>
      <c r="D39" s="2">
        <v>-7.268133E-05</v>
      </c>
      <c r="E39" s="2">
        <v>-6.949147E-05</v>
      </c>
      <c r="F39" s="2">
        <v>5.570135E-05</v>
      </c>
      <c r="G39" s="2">
        <v>0.001013628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3.117973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0.003756</v>
      </c>
      <c r="D4">
        <v>0.003756</v>
      </c>
      <c r="E4">
        <v>0.003758</v>
      </c>
      <c r="F4">
        <v>0.002087</v>
      </c>
      <c r="G4">
        <v>0.011713</v>
      </c>
    </row>
    <row r="5" spans="1:7" ht="12.75">
      <c r="A5" t="s">
        <v>13</v>
      </c>
      <c r="B5">
        <v>5.172688</v>
      </c>
      <c r="C5">
        <v>2.952142</v>
      </c>
      <c r="D5">
        <v>-0.67956</v>
      </c>
      <c r="E5">
        <v>-2.626234</v>
      </c>
      <c r="F5">
        <v>-4.99804</v>
      </c>
      <c r="G5">
        <v>8.623798</v>
      </c>
    </row>
    <row r="6" spans="1:7" ht="12.75">
      <c r="A6" t="s">
        <v>14</v>
      </c>
      <c r="B6" s="49">
        <v>80.06884</v>
      </c>
      <c r="C6" s="49">
        <v>0.4888752</v>
      </c>
      <c r="D6" s="49">
        <v>8.436781</v>
      </c>
      <c r="E6" s="49">
        <v>5.477181</v>
      </c>
      <c r="F6" s="49">
        <v>-112.7198</v>
      </c>
      <c r="G6" s="49">
        <v>0.00308872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-3.862577</v>
      </c>
      <c r="C8" s="49">
        <v>0.547505</v>
      </c>
      <c r="D8" s="49">
        <v>1.241417</v>
      </c>
      <c r="E8" s="49">
        <v>1.724281</v>
      </c>
      <c r="F8" s="49">
        <v>-2.873128</v>
      </c>
      <c r="G8" s="49">
        <v>-0.09831996</v>
      </c>
    </row>
    <row r="9" spans="1:7" ht="12.75">
      <c r="A9" t="s">
        <v>17</v>
      </c>
      <c r="B9" s="49">
        <v>0.353956</v>
      </c>
      <c r="C9" s="49">
        <v>0.03564474</v>
      </c>
      <c r="D9" s="49">
        <v>0.2154505</v>
      </c>
      <c r="E9" s="49">
        <v>0.3203296</v>
      </c>
      <c r="F9" s="49">
        <v>-2.66214</v>
      </c>
      <c r="G9" s="49">
        <v>-0.1669063</v>
      </c>
    </row>
    <row r="10" spans="1:7" ht="12.75">
      <c r="A10" t="s">
        <v>18</v>
      </c>
      <c r="B10" s="49">
        <v>0.6874158</v>
      </c>
      <c r="C10" s="49">
        <v>0.619651</v>
      </c>
      <c r="D10" s="49">
        <v>0.3396222</v>
      </c>
      <c r="E10" s="49">
        <v>0.1711212</v>
      </c>
      <c r="F10" s="49">
        <v>-1.338541</v>
      </c>
      <c r="G10" s="49">
        <v>0.1926082</v>
      </c>
    </row>
    <row r="11" spans="1:7" ht="12.75">
      <c r="A11" t="s">
        <v>19</v>
      </c>
      <c r="B11" s="49">
        <v>1.484798</v>
      </c>
      <c r="C11" s="49">
        <v>0.8774523</v>
      </c>
      <c r="D11" s="49">
        <v>0.8827475</v>
      </c>
      <c r="E11" s="49">
        <v>0.2922077</v>
      </c>
      <c r="F11" s="49">
        <v>12.70838</v>
      </c>
      <c r="G11" s="49">
        <v>2.406466</v>
      </c>
    </row>
    <row r="12" spans="1:7" ht="12.75">
      <c r="A12" t="s">
        <v>20</v>
      </c>
      <c r="B12" s="49">
        <v>-0.4323349</v>
      </c>
      <c r="C12" s="49">
        <v>-0.2328565</v>
      </c>
      <c r="D12" s="49">
        <v>-0.2911375</v>
      </c>
      <c r="E12" s="49">
        <v>0.1275077</v>
      </c>
      <c r="F12" s="49">
        <v>-0.4232972</v>
      </c>
      <c r="G12" s="49">
        <v>-0.2145061</v>
      </c>
    </row>
    <row r="13" spans="1:7" ht="12.75">
      <c r="A13" t="s">
        <v>21</v>
      </c>
      <c r="B13" s="49">
        <v>0.0009256667</v>
      </c>
      <c r="C13" s="49">
        <v>0.160039</v>
      </c>
      <c r="D13" s="49">
        <v>0.1050349</v>
      </c>
      <c r="E13" s="49">
        <v>0.1528837</v>
      </c>
      <c r="F13" s="49">
        <v>-0.1556943</v>
      </c>
      <c r="G13" s="49">
        <v>0.07987095</v>
      </c>
    </row>
    <row r="14" spans="1:7" ht="12.75">
      <c r="A14" t="s">
        <v>22</v>
      </c>
      <c r="B14" s="49">
        <v>-0.04844894</v>
      </c>
      <c r="C14" s="49">
        <v>0.07708503</v>
      </c>
      <c r="D14" s="49">
        <v>0.07876688</v>
      </c>
      <c r="E14" s="49">
        <v>0.03806356</v>
      </c>
      <c r="F14" s="49">
        <v>0.1829546</v>
      </c>
      <c r="G14" s="49">
        <v>0.06405821</v>
      </c>
    </row>
    <row r="15" spans="1:7" ht="12.75">
      <c r="A15" t="s">
        <v>23</v>
      </c>
      <c r="B15" s="49">
        <v>-0.2619529</v>
      </c>
      <c r="C15" s="49">
        <v>-0.1960324</v>
      </c>
      <c r="D15" s="49">
        <v>-0.05921074</v>
      </c>
      <c r="E15" s="49">
        <v>-0.07707846</v>
      </c>
      <c r="F15" s="49">
        <v>-0.2197251</v>
      </c>
      <c r="G15" s="49">
        <v>-0.1472297</v>
      </c>
    </row>
    <row r="16" spans="1:7" ht="12.75">
      <c r="A16" t="s">
        <v>24</v>
      </c>
      <c r="B16" s="49">
        <v>-0.03812152</v>
      </c>
      <c r="C16" s="49">
        <v>-0.01336788</v>
      </c>
      <c r="D16" s="49">
        <v>-0.05551072</v>
      </c>
      <c r="E16" s="49">
        <v>-0.0346831</v>
      </c>
      <c r="F16" s="49">
        <v>-0.03643494</v>
      </c>
      <c r="G16" s="49">
        <v>-0.03529734</v>
      </c>
    </row>
    <row r="17" spans="1:7" ht="12.75">
      <c r="A17" t="s">
        <v>25</v>
      </c>
      <c r="B17" s="49">
        <v>-0.04225681</v>
      </c>
      <c r="C17" s="49">
        <v>-0.03248855</v>
      </c>
      <c r="D17" s="49">
        <v>-0.04431791</v>
      </c>
      <c r="E17" s="49">
        <v>-0.04131185</v>
      </c>
      <c r="F17" s="49">
        <v>-0.04152224</v>
      </c>
      <c r="G17" s="49">
        <v>-0.04007693</v>
      </c>
    </row>
    <row r="18" spans="1:7" ht="12.75">
      <c r="A18" t="s">
        <v>26</v>
      </c>
      <c r="B18" s="49">
        <v>-0.006195628</v>
      </c>
      <c r="C18" s="49">
        <v>0.03539562</v>
      </c>
      <c r="D18" s="49">
        <v>0.04414647</v>
      </c>
      <c r="E18" s="49">
        <v>0.03145192</v>
      </c>
      <c r="F18" s="49">
        <v>0.04449197</v>
      </c>
      <c r="G18" s="49">
        <v>0.03173656</v>
      </c>
    </row>
    <row r="19" spans="1:7" ht="12.75">
      <c r="A19" t="s">
        <v>27</v>
      </c>
      <c r="B19" s="49">
        <v>-0.2144346</v>
      </c>
      <c r="C19" s="49">
        <v>-0.1876206</v>
      </c>
      <c r="D19" s="49">
        <v>-0.1984036</v>
      </c>
      <c r="E19" s="49">
        <v>-0.1966972</v>
      </c>
      <c r="F19" s="49">
        <v>-0.1600657</v>
      </c>
      <c r="G19" s="49">
        <v>-0.1925999</v>
      </c>
    </row>
    <row r="20" spans="1:7" ht="12.75">
      <c r="A20" t="s">
        <v>28</v>
      </c>
      <c r="B20" s="49">
        <v>-0.004890236</v>
      </c>
      <c r="C20" s="49">
        <v>-0.002950853</v>
      </c>
      <c r="D20" s="49">
        <v>-0.004819397</v>
      </c>
      <c r="E20" s="49">
        <v>-0.003131292</v>
      </c>
      <c r="F20" s="49">
        <v>-0.0046419</v>
      </c>
      <c r="G20" s="49">
        <v>-0.003950241</v>
      </c>
    </row>
    <row r="21" spans="1:7" ht="12.75">
      <c r="A21" t="s">
        <v>29</v>
      </c>
      <c r="B21" s="49">
        <v>-74.08627</v>
      </c>
      <c r="C21" s="49">
        <v>-21.39972</v>
      </c>
      <c r="D21" s="49">
        <v>42.74234</v>
      </c>
      <c r="E21" s="49">
        <v>40.8497</v>
      </c>
      <c r="F21" s="49">
        <v>-31.64198</v>
      </c>
      <c r="G21" s="49">
        <v>0.00149494</v>
      </c>
    </row>
    <row r="22" spans="1:7" ht="12.75">
      <c r="A22" t="s">
        <v>30</v>
      </c>
      <c r="B22" s="49">
        <v>103.4575</v>
      </c>
      <c r="C22" s="49">
        <v>59.04352</v>
      </c>
      <c r="D22" s="49">
        <v>-13.59121</v>
      </c>
      <c r="E22" s="49">
        <v>-52.52515</v>
      </c>
      <c r="F22" s="49">
        <v>-99.96413</v>
      </c>
      <c r="G22" s="49">
        <v>0</v>
      </c>
    </row>
    <row r="23" spans="1:7" ht="12.75">
      <c r="A23" t="s">
        <v>31</v>
      </c>
      <c r="B23" s="49">
        <v>0.7790555</v>
      </c>
      <c r="C23" s="49">
        <v>3.556449</v>
      </c>
      <c r="D23" s="49">
        <v>-0.3577959</v>
      </c>
      <c r="E23" s="49">
        <v>-1.653759</v>
      </c>
      <c r="F23" s="49">
        <v>9.096421</v>
      </c>
      <c r="G23" s="49">
        <v>1.699431</v>
      </c>
    </row>
    <row r="24" spans="1:7" ht="12.75">
      <c r="A24" t="s">
        <v>32</v>
      </c>
      <c r="B24" s="49">
        <v>-3.124801</v>
      </c>
      <c r="C24" s="49">
        <v>-4.869441</v>
      </c>
      <c r="D24" s="49">
        <v>-1.022868</v>
      </c>
      <c r="E24" s="49">
        <v>0.9401236</v>
      </c>
      <c r="F24" s="49">
        <v>-1.555548</v>
      </c>
      <c r="G24" s="49">
        <v>-1.851222</v>
      </c>
    </row>
    <row r="25" spans="1:7" ht="12.75">
      <c r="A25" t="s">
        <v>33</v>
      </c>
      <c r="B25" s="49">
        <v>0.2806184</v>
      </c>
      <c r="C25" s="49">
        <v>0.2736359</v>
      </c>
      <c r="D25" s="49">
        <v>-0.9291124</v>
      </c>
      <c r="E25" s="49">
        <v>-0.6021868</v>
      </c>
      <c r="F25" s="49">
        <v>-1.584024</v>
      </c>
      <c r="G25" s="49">
        <v>-0.4734746</v>
      </c>
    </row>
    <row r="26" spans="1:7" ht="12.75">
      <c r="A26" t="s">
        <v>34</v>
      </c>
      <c r="B26" s="49">
        <v>0.6188143</v>
      </c>
      <c r="C26" s="49">
        <v>1.166196</v>
      </c>
      <c r="D26" s="49">
        <v>0.5036445</v>
      </c>
      <c r="E26" s="49">
        <v>0.4053125</v>
      </c>
      <c r="F26" s="49">
        <v>2.192849</v>
      </c>
      <c r="G26" s="49">
        <v>0.881729</v>
      </c>
    </row>
    <row r="27" spans="1:7" ht="12.75">
      <c r="A27" t="s">
        <v>35</v>
      </c>
      <c r="B27" s="49">
        <v>0.2840243</v>
      </c>
      <c r="C27" s="49">
        <v>0.2720657</v>
      </c>
      <c r="D27" s="49">
        <v>0.2221387</v>
      </c>
      <c r="E27" s="49">
        <v>-0.2969113</v>
      </c>
      <c r="F27" s="49">
        <v>0.2846332</v>
      </c>
      <c r="G27" s="49">
        <v>0.1265662</v>
      </c>
    </row>
    <row r="28" spans="1:7" ht="12.75">
      <c r="A28" t="s">
        <v>36</v>
      </c>
      <c r="B28" s="49">
        <v>-0.7033021</v>
      </c>
      <c r="C28" s="49">
        <v>-0.3645753</v>
      </c>
      <c r="D28" s="49">
        <v>-0.1712009</v>
      </c>
      <c r="E28" s="49">
        <v>-0.1869445</v>
      </c>
      <c r="F28" s="49">
        <v>-0.2846844</v>
      </c>
      <c r="G28" s="49">
        <v>-0.3137267</v>
      </c>
    </row>
    <row r="29" spans="1:7" ht="12.75">
      <c r="A29" t="s">
        <v>37</v>
      </c>
      <c r="B29" s="49">
        <v>0.1694502</v>
      </c>
      <c r="C29" s="49">
        <v>0.05346903</v>
      </c>
      <c r="D29" s="49">
        <v>0.01422345</v>
      </c>
      <c r="E29" s="49">
        <v>0.1256405</v>
      </c>
      <c r="F29" s="49">
        <v>0.02675541</v>
      </c>
      <c r="G29" s="49">
        <v>0.07463032</v>
      </c>
    </row>
    <row r="30" spans="1:7" ht="12.75">
      <c r="A30" t="s">
        <v>38</v>
      </c>
      <c r="B30" s="49">
        <v>0.007482418</v>
      </c>
      <c r="C30" s="49">
        <v>0.1527961</v>
      </c>
      <c r="D30" s="49">
        <v>0.1158267</v>
      </c>
      <c r="E30" s="49">
        <v>0.06228079</v>
      </c>
      <c r="F30" s="49">
        <v>0.3317223</v>
      </c>
      <c r="G30" s="49">
        <v>0.1249775</v>
      </c>
    </row>
    <row r="31" spans="1:7" ht="12.75">
      <c r="A31" t="s">
        <v>39</v>
      </c>
      <c r="B31" s="49">
        <v>0.02430404</v>
      </c>
      <c r="C31" s="49">
        <v>-0.04973543</v>
      </c>
      <c r="D31" s="49">
        <v>-0.02083936</v>
      </c>
      <c r="E31" s="49">
        <v>0.01691162</v>
      </c>
      <c r="F31" s="49">
        <v>0.02593334</v>
      </c>
      <c r="G31" s="49">
        <v>-0.00591872</v>
      </c>
    </row>
    <row r="32" spans="1:7" ht="12.75">
      <c r="A32" t="s">
        <v>40</v>
      </c>
      <c r="B32" s="49">
        <v>-0.04511098</v>
      </c>
      <c r="C32" s="49">
        <v>-0.003351796</v>
      </c>
      <c r="D32" s="49">
        <v>-0.0104787</v>
      </c>
      <c r="E32" s="49">
        <v>-0.02701792</v>
      </c>
      <c r="F32" s="49">
        <v>-0.02985133</v>
      </c>
      <c r="G32" s="49">
        <v>-0.02035084</v>
      </c>
    </row>
    <row r="33" spans="1:7" ht="12.75">
      <c r="A33" t="s">
        <v>41</v>
      </c>
      <c r="B33" s="49">
        <v>0.1493785</v>
      </c>
      <c r="C33" s="49">
        <v>0.09579673</v>
      </c>
      <c r="D33" s="49">
        <v>0.0936397</v>
      </c>
      <c r="E33" s="49">
        <v>0.09294524</v>
      </c>
      <c r="F33" s="49">
        <v>0.09838663</v>
      </c>
      <c r="G33" s="49">
        <v>0.102701</v>
      </c>
    </row>
    <row r="34" spans="1:7" ht="12.75">
      <c r="A34" t="s">
        <v>42</v>
      </c>
      <c r="B34" s="49">
        <v>-0.02684738</v>
      </c>
      <c r="C34" s="49">
        <v>-0.007870133</v>
      </c>
      <c r="D34" s="49">
        <v>0.001702382</v>
      </c>
      <c r="E34" s="49">
        <v>0.007458611</v>
      </c>
      <c r="F34" s="49">
        <v>-0.01339864</v>
      </c>
      <c r="G34" s="49">
        <v>-0.005377902</v>
      </c>
    </row>
    <row r="35" spans="1:7" ht="12.75">
      <c r="A35" t="s">
        <v>43</v>
      </c>
      <c r="B35" s="49">
        <v>-0.004530518</v>
      </c>
      <c r="C35" s="49">
        <v>-0.01001824</v>
      </c>
      <c r="D35" s="49">
        <v>-0.00396924</v>
      </c>
      <c r="E35" s="49">
        <v>0.001201758</v>
      </c>
      <c r="F35" s="49">
        <v>0.003312014</v>
      </c>
      <c r="G35" s="49">
        <v>-0.003288488</v>
      </c>
    </row>
    <row r="36" spans="1:6" ht="12.75">
      <c r="A36" t="s">
        <v>44</v>
      </c>
      <c r="B36" s="49">
        <v>23.9502</v>
      </c>
      <c r="C36" s="49">
        <v>23.94714</v>
      </c>
      <c r="D36" s="49">
        <v>23.95325</v>
      </c>
      <c r="E36" s="49">
        <v>23.94714</v>
      </c>
      <c r="F36" s="49">
        <v>23.9502</v>
      </c>
    </row>
    <row r="37" spans="1:6" ht="12.75">
      <c r="A37" t="s">
        <v>45</v>
      </c>
      <c r="B37" s="49">
        <v>0.3255208</v>
      </c>
      <c r="C37" s="49">
        <v>0.285848</v>
      </c>
      <c r="D37" s="49">
        <v>0.2588908</v>
      </c>
      <c r="E37" s="49">
        <v>0.231425</v>
      </c>
      <c r="F37" s="49">
        <v>0.2059937</v>
      </c>
    </row>
    <row r="38" spans="1:7" ht="12.75">
      <c r="A38" t="s">
        <v>55</v>
      </c>
      <c r="B38" s="49">
        <v>-0.0001347996</v>
      </c>
      <c r="C38" s="49">
        <v>0</v>
      </c>
      <c r="D38" s="49">
        <v>-1.424374E-05</v>
      </c>
      <c r="E38" s="49">
        <v>0</v>
      </c>
      <c r="F38" s="49">
        <v>0.0001910668</v>
      </c>
      <c r="G38" s="49">
        <v>0.0002882769</v>
      </c>
    </row>
    <row r="39" spans="1:7" ht="12.75">
      <c r="A39" t="s">
        <v>56</v>
      </c>
      <c r="B39" s="49">
        <v>0.0001273413</v>
      </c>
      <c r="C39" s="49">
        <v>3.638317E-05</v>
      </c>
      <c r="D39" s="49">
        <v>-7.268133E-05</v>
      </c>
      <c r="E39" s="49">
        <v>-6.949147E-05</v>
      </c>
      <c r="F39" s="49">
        <v>5.570135E-05</v>
      </c>
      <c r="G39" s="49">
        <v>0.001013628</v>
      </c>
    </row>
    <row r="40" spans="2:5" ht="12.75">
      <c r="B40" t="s">
        <v>46</v>
      </c>
      <c r="C40" t="s">
        <v>47</v>
      </c>
      <c r="D40" t="s">
        <v>48</v>
      </c>
      <c r="E40">
        <v>3.117973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-0.00013479958714043616</v>
      </c>
      <c r="C50">
        <f>-0.017/(C7*C7+C22*C22)*(C21*C22+C6*C7)</f>
        <v>-6.162688407339106E-07</v>
      </c>
      <c r="D50">
        <f>-0.017/(D7*D7+D22*D22)*(D21*D22+D6*D7)</f>
        <v>-1.424374496861205E-05</v>
      </c>
      <c r="E50">
        <f>-0.017/(E7*E7+E22*E22)*(E21*E22+E6*E7)</f>
        <v>-8.94620265859344E-06</v>
      </c>
      <c r="F50">
        <f>-0.017/(F7*F7+F22*F22)*(F21*F22+F6*F7)</f>
        <v>0.00019106684630967603</v>
      </c>
      <c r="G50">
        <f>(B50*B$4+C50*C$4+D50*D$4+E50*E$4+F50*F$4)/SUM(B$4:F$4)</f>
        <v>2.734315678994415E-07</v>
      </c>
    </row>
    <row r="51" spans="1:7" ht="12.75">
      <c r="A51" t="s">
        <v>59</v>
      </c>
      <c r="B51">
        <f>-0.017/(B7*B7+B22*B22)*(B21*B7-B6*B22)</f>
        <v>0.00012734126182865817</v>
      </c>
      <c r="C51">
        <f>-0.017/(C7*C7+C22*C22)*(C21*C7-C6*C22)</f>
        <v>3.638316266816233E-05</v>
      </c>
      <c r="D51">
        <f>-0.017/(D7*D7+D22*D22)*(D21*D7-D6*D22)</f>
        <v>-7.268133697290549E-05</v>
      </c>
      <c r="E51">
        <f>-0.017/(E7*E7+E22*E22)*(E21*E7-E6*E22)</f>
        <v>-6.949148006365731E-05</v>
      </c>
      <c r="F51">
        <f>-0.017/(F7*F7+F22*F22)*(F21*F7-F6*F22)</f>
        <v>5.570134910631905E-05</v>
      </c>
      <c r="G51">
        <f>(B51*B$4+C51*C$4+D51*D$4+E51*E$4+F51*F$4)/SUM(B$4:F$4)</f>
        <v>4.441143620551726E-07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10000.049584455823</v>
      </c>
      <c r="C62">
        <f>C7+(2/0.017)*(C8*C50-C23*C51)</f>
        <v>9999.984737379675</v>
      </c>
      <c r="D62">
        <f>D7+(2/0.017)*(D8*D50-D23*D51)</f>
        <v>9999.994860292762</v>
      </c>
      <c r="E62">
        <f>E7+(2/0.017)*(E8*E50-E23*E51)</f>
        <v>9999.984664949665</v>
      </c>
      <c r="F62">
        <f>F7+(2/0.017)*(F8*F50-F23*F51)</f>
        <v>9999.875806773207</v>
      </c>
    </row>
    <row r="63" spans="1:6" ht="12.75">
      <c r="A63" t="s">
        <v>67</v>
      </c>
      <c r="B63">
        <f>B8+(3/0.017)*(B9*B50-B24*B51)</f>
        <v>-3.8007764741816046</v>
      </c>
      <c r="C63">
        <f>C8+(3/0.017)*(C9*C50-C24*C51)</f>
        <v>0.5787656524582507</v>
      </c>
      <c r="D63">
        <f>D8+(3/0.017)*(D9*D50-D24*D51)</f>
        <v>1.227756017218442</v>
      </c>
      <c r="E63">
        <f>E8+(3/0.017)*(E9*E50-E24*E51)</f>
        <v>1.735304208274287</v>
      </c>
      <c r="F63">
        <f>F8+(3/0.017)*(F9*F50-F24*F51)</f>
        <v>-2.947598689182683</v>
      </c>
    </row>
    <row r="64" spans="1:6" ht="12.75">
      <c r="A64" t="s">
        <v>68</v>
      </c>
      <c r="B64">
        <f>B9+(4/0.017)*(B10*B50-B25*B51)</f>
        <v>0.32374478419243485</v>
      </c>
      <c r="C64">
        <f>C9+(4/0.017)*(C10*C50-C25*C51)</f>
        <v>0.03321236092588739</v>
      </c>
      <c r="D64">
        <f>D9+(4/0.017)*(D10*D50-D25*D51)</f>
        <v>0.1984230591923332</v>
      </c>
      <c r="E64">
        <f>E9+(4/0.017)*(E10*E50-E25*E51)</f>
        <v>0.310123073660899</v>
      </c>
      <c r="F64">
        <f>F9+(4/0.017)*(F10*F50-F25*F51)</f>
        <v>-2.7015561255786853</v>
      </c>
    </row>
    <row r="65" spans="1:6" ht="12.75">
      <c r="A65" t="s">
        <v>69</v>
      </c>
      <c r="B65">
        <f>B10+(5/0.017)*(B11*B50-B26*B51)</f>
        <v>0.6053714614157167</v>
      </c>
      <c r="C65">
        <f>C10+(5/0.017)*(C11*C50-C26*C51)</f>
        <v>0.6070125749168587</v>
      </c>
      <c r="D65">
        <f>D10+(5/0.017)*(D11*D50-D26*D51)</f>
        <v>0.3466904133404031</v>
      </c>
      <c r="E65">
        <f>E10+(5/0.017)*(E11*E50-E26*E51)</f>
        <v>0.17863638123844108</v>
      </c>
      <c r="F65">
        <f>F10+(5/0.017)*(F11*F50-F26*F51)</f>
        <v>-0.6603041057004359</v>
      </c>
    </row>
    <row r="66" spans="1:6" ht="12.75">
      <c r="A66" t="s">
        <v>70</v>
      </c>
      <c r="B66">
        <f>B11+(6/0.017)*(B12*B50-B27*B51)</f>
        <v>1.4926017246850825</v>
      </c>
      <c r="C66">
        <f>C11+(6/0.017)*(C12*C50-C27*C51)</f>
        <v>0.8740093205596887</v>
      </c>
      <c r="D66">
        <f>D11+(6/0.017)*(D12*D50-D27*D51)</f>
        <v>0.889909462121255</v>
      </c>
      <c r="E66">
        <f>E11+(6/0.017)*(E12*E50-E27*E51)</f>
        <v>0.2845229298555215</v>
      </c>
      <c r="F66">
        <f>F11+(6/0.017)*(F12*F50-F27*F51)</f>
        <v>12.674239112601354</v>
      </c>
    </row>
    <row r="67" spans="1:6" ht="12.75">
      <c r="A67" t="s">
        <v>71</v>
      </c>
      <c r="B67">
        <f>B12+(7/0.017)*(B13*B50-B28*B51)</f>
        <v>-0.3955088893175125</v>
      </c>
      <c r="C67">
        <f>C12+(7/0.017)*(C13*C50-C28*C51)</f>
        <v>-0.22743529836647983</v>
      </c>
      <c r="D67">
        <f>D12+(7/0.017)*(D13*D50-D28*D51)</f>
        <v>-0.29687717084821047</v>
      </c>
      <c r="E67">
        <f>E12+(7/0.017)*(E13*E50-E28*E51)</f>
        <v>0.12159526177017106</v>
      </c>
      <c r="F67">
        <f>F12+(7/0.017)*(F13*F50-F28*F51)</f>
        <v>-0.4290169056575934</v>
      </c>
    </row>
    <row r="68" spans="1:6" ht="12.75">
      <c r="A68" t="s">
        <v>72</v>
      </c>
      <c r="B68">
        <f>B13+(8/0.017)*(B14*B50-B29*B51)</f>
        <v>-0.006155323970930224</v>
      </c>
      <c r="C68">
        <f>C13+(8/0.017)*(C14*C50-C29*C51)</f>
        <v>0.15910117528551768</v>
      </c>
      <c r="D68">
        <f>D13+(8/0.017)*(D14*D50-D29*D51)</f>
        <v>0.10499341482902307</v>
      </c>
      <c r="E68">
        <f>E13+(8/0.017)*(E14*E50-E29*E51)</f>
        <v>0.15683213293142137</v>
      </c>
      <c r="F68">
        <f>F13+(8/0.017)*(F14*F50-F29*F51)</f>
        <v>-0.13994547834966797</v>
      </c>
    </row>
    <row r="69" spans="1:6" ht="12.75">
      <c r="A69" t="s">
        <v>73</v>
      </c>
      <c r="B69">
        <f>B14+(9/0.017)*(B15*B50-B30*B51)</f>
        <v>-0.03025924000086386</v>
      </c>
      <c r="C69">
        <f>C14+(9/0.017)*(C15*C50-C30*C51)</f>
        <v>0.07420587880510596</v>
      </c>
      <c r="D69">
        <f>D14+(9/0.017)*(D15*D50-D30*D51)</f>
        <v>0.08367019757871187</v>
      </c>
      <c r="E69">
        <f>E14+(9/0.017)*(E15*E50-E30*E51)</f>
        <v>0.04071990671786206</v>
      </c>
      <c r="F69">
        <f>F14+(9/0.017)*(F15*F50-F30*F51)</f>
        <v>0.15094659682608447</v>
      </c>
    </row>
    <row r="70" spans="1:6" ht="12.75">
      <c r="A70" t="s">
        <v>74</v>
      </c>
      <c r="B70">
        <f>B15+(10/0.017)*(B16*B50-B31*B51)</f>
        <v>-0.2607506305670402</v>
      </c>
      <c r="C70">
        <f>C15+(10/0.017)*(C16*C50-C31*C51)</f>
        <v>-0.194963123265899</v>
      </c>
      <c r="D70">
        <f>D15+(10/0.017)*(D16*D50-D31*D51)</f>
        <v>-0.05963659412220921</v>
      </c>
      <c r="E70">
        <f>E15+(10/0.017)*(E16*E50-E31*E51)</f>
        <v>-0.07620463909088093</v>
      </c>
      <c r="F70">
        <f>F15+(10/0.017)*(F16*F50-F31*F51)</f>
        <v>-0.22466982418006773</v>
      </c>
    </row>
    <row r="71" spans="1:6" ht="12.75">
      <c r="A71" t="s">
        <v>75</v>
      </c>
      <c r="B71">
        <f>B16+(11/0.017)*(B17*B50-B32*B51)</f>
        <v>-0.03071872080991815</v>
      </c>
      <c r="C71">
        <f>C16+(11/0.017)*(C17*C50-C32*C51)</f>
        <v>-0.013276016657553805</v>
      </c>
      <c r="D71">
        <f>D16+(11/0.017)*(D17*D50-D32*D51)</f>
        <v>-0.0555950660058657</v>
      </c>
      <c r="E71">
        <f>E16+(11/0.017)*(E17*E50-E32*E51)</f>
        <v>-0.035658820102008285</v>
      </c>
      <c r="F71">
        <f>F16+(11/0.017)*(F17*F50-F32*F51)</f>
        <v>-0.040492493237873586</v>
      </c>
    </row>
    <row r="72" spans="1:6" ht="12.75">
      <c r="A72" t="s">
        <v>76</v>
      </c>
      <c r="B72">
        <f>B17+(12/0.017)*(B18*B50-B33*B51)</f>
        <v>-0.05509460664724458</v>
      </c>
      <c r="C72">
        <f>C17+(12/0.017)*(C18*C50-C33*C51)</f>
        <v>-0.03496422145532175</v>
      </c>
      <c r="D72">
        <f>D17+(12/0.017)*(D18*D50-D33*D51)</f>
        <v>-0.03995764115543721</v>
      </c>
      <c r="E72">
        <f>E17+(12/0.017)*(E18*E50-E33*E51)</f>
        <v>-0.036951242676129425</v>
      </c>
      <c r="F72">
        <f>F17+(12/0.017)*(F18*F50-F33*F51)</f>
        <v>-0.03939000068071967</v>
      </c>
    </row>
    <row r="73" spans="1:6" ht="12.75">
      <c r="A73" t="s">
        <v>77</v>
      </c>
      <c r="B73">
        <f>B18+(13/0.017)*(B19*B50-B34*B51)</f>
        <v>0.018523088019413804</v>
      </c>
      <c r="C73">
        <f>C18+(13/0.017)*(C19*C50-C34*C51)</f>
        <v>0.03570300504497914</v>
      </c>
      <c r="D73">
        <f>D18+(13/0.017)*(D19*D50-D34*D51)</f>
        <v>0.04640215481339357</v>
      </c>
      <c r="E73">
        <f>E18+(13/0.017)*(E19*E50-E34*E51)</f>
        <v>0.033193922241495914</v>
      </c>
      <c r="F73">
        <f>F18+(13/0.017)*(F19*F50-F34*F51)</f>
        <v>0.021675497040994668</v>
      </c>
    </row>
    <row r="74" spans="1:6" ht="12.75">
      <c r="A74" t="s">
        <v>78</v>
      </c>
      <c r="B74">
        <f>B19+(14/0.017)*(B20*B50-B35*B51)</f>
        <v>-0.2134166157989721</v>
      </c>
      <c r="C74">
        <f>C19+(14/0.017)*(C20*C50-C35*C51)</f>
        <v>-0.18731892983290785</v>
      </c>
      <c r="D74">
        <f>D19+(14/0.017)*(D20*D50-D35*D51)</f>
        <v>-0.19858464751263188</v>
      </c>
      <c r="E74">
        <f>E19+(14/0.017)*(E20*E50-E35*E51)</f>
        <v>-0.19660535578771823</v>
      </c>
      <c r="F74">
        <f>F19+(14/0.017)*(F20*F50-F35*F51)</f>
        <v>-0.16094802681101264</v>
      </c>
    </row>
    <row r="75" spans="1:6" ht="12.75">
      <c r="A75" t="s">
        <v>79</v>
      </c>
      <c r="B75" s="49">
        <f>B20</f>
        <v>-0.004890236</v>
      </c>
      <c r="C75" s="49">
        <f>C20</f>
        <v>-0.002950853</v>
      </c>
      <c r="D75" s="49">
        <f>D20</f>
        <v>-0.004819397</v>
      </c>
      <c r="E75" s="49">
        <f>E20</f>
        <v>-0.003131292</v>
      </c>
      <c r="F75" s="49">
        <f>F20</f>
        <v>-0.0046419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103.38727861307649</v>
      </c>
      <c r="C82">
        <f>C22+(2/0.017)*(C8*C51+C23*C50)</f>
        <v>59.04560567467933</v>
      </c>
      <c r="D82">
        <f>D22+(2/0.017)*(D8*D51+D23*D50)</f>
        <v>-13.601225469852997</v>
      </c>
      <c r="E82">
        <f>E22+(2/0.017)*(E8*E51+E23*E50)</f>
        <v>-52.53750623242037</v>
      </c>
      <c r="F82">
        <f>F22+(2/0.017)*(F8*F51+F23*F50)</f>
        <v>-99.77848442736236</v>
      </c>
    </row>
    <row r="83" spans="1:6" ht="12.75">
      <c r="A83" t="s">
        <v>82</v>
      </c>
      <c r="B83">
        <f>B23+(3/0.017)*(B9*B51+B24*B50)</f>
        <v>0.8613428685355023</v>
      </c>
      <c r="C83">
        <f>C23+(3/0.017)*(C9*C51+C24*C50)</f>
        <v>3.557207427023608</v>
      </c>
      <c r="D83">
        <f>D23+(3/0.017)*(D9*D51+D24*D50)</f>
        <v>-0.35798821049345764</v>
      </c>
      <c r="E83">
        <f>E23+(3/0.017)*(E9*E51+E24*E50)</f>
        <v>-1.6591714789873986</v>
      </c>
      <c r="F83">
        <f>F23+(3/0.017)*(F9*F51+F24*F50)</f>
        <v>9.017803628208254</v>
      </c>
    </row>
    <row r="84" spans="1:6" ht="12.75">
      <c r="A84" t="s">
        <v>83</v>
      </c>
      <c r="B84">
        <f>B24+(4/0.017)*(B10*B51+B25*B50)</f>
        <v>-3.113104729197895</v>
      </c>
      <c r="C84">
        <f>C24+(4/0.017)*(C10*C51+C25*C50)</f>
        <v>-4.864176004740797</v>
      </c>
      <c r="D84">
        <f>D24+(4/0.017)*(D10*D51+D25*D50)</f>
        <v>-1.0255621542326836</v>
      </c>
      <c r="E84">
        <f>E24+(4/0.017)*(E10*E51+E25*E50)</f>
        <v>0.9385932046336143</v>
      </c>
      <c r="F84">
        <f>F24+(4/0.017)*(F10*F51+F25*F50)</f>
        <v>-1.6443040022806963</v>
      </c>
    </row>
    <row r="85" spans="1:6" ht="12.75">
      <c r="A85" t="s">
        <v>84</v>
      </c>
      <c r="B85">
        <f>B25+(5/0.017)*(B11*B51+B26*B50)</f>
        <v>0.31169491138943234</v>
      </c>
      <c r="C85">
        <f>C25+(5/0.017)*(C11*C51+C26*C50)</f>
        <v>0.28281407632572486</v>
      </c>
      <c r="D85">
        <f>D25+(5/0.017)*(D11*D51+D26*D50)</f>
        <v>-0.9500927095065688</v>
      </c>
      <c r="E85">
        <f>E25+(5/0.017)*(E11*E51+E26*E50)</f>
        <v>-0.6092256098011937</v>
      </c>
      <c r="F85">
        <f>F25+(5/0.017)*(F11*F51+F26*F50)</f>
        <v>-1.2525961606414442</v>
      </c>
    </row>
    <row r="86" spans="1:6" ht="12.75">
      <c r="A86" t="s">
        <v>85</v>
      </c>
      <c r="B86">
        <f>B26+(6/0.017)*(B12*B51+B27*B50)</f>
        <v>0.5858706187965583</v>
      </c>
      <c r="C86">
        <f>C26+(6/0.017)*(C12*C51+C27*C50)</f>
        <v>1.163146686518336</v>
      </c>
      <c r="D86">
        <f>D26+(6/0.017)*(D12*D51+D27*D50)</f>
        <v>0.5099960914420555</v>
      </c>
      <c r="E86">
        <f>E26+(6/0.017)*(E12*E51+E27*E50)</f>
        <v>0.40312268701255777</v>
      </c>
      <c r="F86">
        <f>F26+(6/0.017)*(F12*F51+F27*F50)</f>
        <v>2.2037216150939187</v>
      </c>
    </row>
    <row r="87" spans="1:6" ht="12.75">
      <c r="A87" t="s">
        <v>86</v>
      </c>
      <c r="B87">
        <f>B27+(7/0.017)*(B13*B51+B28*B50)</f>
        <v>0.3231101210567228</v>
      </c>
      <c r="C87">
        <f>C27+(7/0.017)*(C13*C51+C28*C50)</f>
        <v>0.27455580644554056</v>
      </c>
      <c r="D87">
        <f>D27+(7/0.017)*(D13*D51+D28*D50)</f>
        <v>0.21999936205766293</v>
      </c>
      <c r="E87">
        <f>E27+(7/0.017)*(E13*E51+E28*E50)</f>
        <v>-0.3005972822619936</v>
      </c>
      <c r="F87">
        <f>F27+(7/0.017)*(F13*F51+F28*F50)</f>
        <v>0.25866479226952444</v>
      </c>
    </row>
    <row r="88" spans="1:6" ht="12.75">
      <c r="A88" t="s">
        <v>87</v>
      </c>
      <c r="B88">
        <f>B28+(8/0.017)*(B14*B51+B29*B50)</f>
        <v>-0.7169545076022237</v>
      </c>
      <c r="C88">
        <f>C28+(8/0.017)*(C14*C51+C29*C50)</f>
        <v>-0.36327099605240615</v>
      </c>
      <c r="D88">
        <f>D28+(8/0.017)*(D14*D51+D29*D50)</f>
        <v>-0.17399030110209798</v>
      </c>
      <c r="E88">
        <f>E28+(8/0.017)*(E14*E51+E29*E50)</f>
        <v>-0.18871819340989124</v>
      </c>
      <c r="F88">
        <f>F28+(8/0.017)*(F14*F51+F29*F50)</f>
        <v>-0.27748304006793917</v>
      </c>
    </row>
    <row r="89" spans="1:6" ht="12.75">
      <c r="A89" t="s">
        <v>88</v>
      </c>
      <c r="B89">
        <f>B29+(9/0.017)*(B15*B51+B30*B50)</f>
        <v>0.15125641428552963</v>
      </c>
      <c r="C89">
        <f>C29+(9/0.017)*(C15*C51+C30*C50)</f>
        <v>0.04964326649672863</v>
      </c>
      <c r="D89">
        <f>D29+(9/0.017)*(D15*D51+D30*D50)</f>
        <v>0.015628355172881907</v>
      </c>
      <c r="E89">
        <f>E29+(9/0.017)*(E15*E51+E30*E50)</f>
        <v>0.12818121042800887</v>
      </c>
      <c r="F89">
        <f>F29+(9/0.017)*(F15*F51+F30*F50)</f>
        <v>0.053830665463626026</v>
      </c>
    </row>
    <row r="90" spans="1:6" ht="12.75">
      <c r="A90" t="s">
        <v>89</v>
      </c>
      <c r="B90">
        <f>B30+(10/0.017)*(B16*B51+B31*B50)</f>
        <v>0.0026997021073699567</v>
      </c>
      <c r="C90">
        <f>C30+(10/0.017)*(C16*C51+C31*C50)</f>
        <v>0.15252803214307117</v>
      </c>
      <c r="D90">
        <f>D30+(10/0.017)*(D16*D51+D31*D50)</f>
        <v>0.11837459639710453</v>
      </c>
      <c r="E90">
        <f>E30+(10/0.017)*(E16*E51+E31*E50)</f>
        <v>0.06360954598375924</v>
      </c>
      <c r="F90">
        <f>F30+(10/0.017)*(F16*F51+F31*F50)</f>
        <v>0.33344319775027575</v>
      </c>
    </row>
    <row r="91" spans="1:6" ht="12.75">
      <c r="A91" t="s">
        <v>90</v>
      </c>
      <c r="B91">
        <f>B31+(11/0.017)*(B17*B51+B32*B50)</f>
        <v>0.02475692033563016</v>
      </c>
      <c r="C91">
        <f>C31+(11/0.017)*(C17*C51+C32*C50)</f>
        <v>-0.05049894038310245</v>
      </c>
      <c r="D91">
        <f>D31+(11/0.017)*(D17*D51+D32*D50)</f>
        <v>-0.01865855119461633</v>
      </c>
      <c r="E91">
        <f>E31+(11/0.017)*(E17*E51+E32*E50)</f>
        <v>0.01892560960425977</v>
      </c>
      <c r="F91">
        <f>F31+(11/0.017)*(F17*F51+F32*F50)</f>
        <v>0.02074622900359861</v>
      </c>
    </row>
    <row r="92" spans="1:6" ht="12.75">
      <c r="A92" t="s">
        <v>91</v>
      </c>
      <c r="B92">
        <f>B32+(12/0.017)*(B18*B51+B33*B50)</f>
        <v>-0.059881652387057845</v>
      </c>
      <c r="C92">
        <f>C32+(12/0.017)*(C18*C51+C33*C50)</f>
        <v>-0.0024844303102654636</v>
      </c>
      <c r="D92">
        <f>D32+(12/0.017)*(D18*D51+D33*D50)</f>
        <v>-0.01368510315386231</v>
      </c>
      <c r="E92">
        <f>E32+(12/0.017)*(E18*E51+E33*E50)</f>
        <v>-0.02914767112341319</v>
      </c>
      <c r="F92">
        <f>F32+(12/0.017)*(F18*F51+F33*F50)</f>
        <v>-0.014832492917740116</v>
      </c>
    </row>
    <row r="93" spans="1:6" ht="12.75">
      <c r="A93" t="s">
        <v>92</v>
      </c>
      <c r="B93">
        <f>B33+(13/0.017)*(B19*B51+B34*B50)</f>
        <v>0.1312646389146485</v>
      </c>
      <c r="C93">
        <f>C33+(13/0.017)*(C19*C51+C34*C50)</f>
        <v>0.09058038005909103</v>
      </c>
      <c r="D93">
        <f>D33+(13/0.017)*(D19*D51+D34*D50)</f>
        <v>0.10464839870420442</v>
      </c>
      <c r="E93">
        <f>E33+(13/0.017)*(E19*E51+E34*E50)</f>
        <v>0.10334681017580322</v>
      </c>
      <c r="F93">
        <f>F33+(13/0.017)*(F19*F51+F34*F50)</f>
        <v>0.08961093310419306</v>
      </c>
    </row>
    <row r="94" spans="1:6" ht="12.75">
      <c r="A94" t="s">
        <v>93</v>
      </c>
      <c r="B94">
        <f>B34+(14/0.017)*(B20*B51+B35*B50)</f>
        <v>-0.026857276243368627</v>
      </c>
      <c r="C94">
        <f>C34+(14/0.017)*(C20*C51+C35*C50)</f>
        <v>-0.007953463829282928</v>
      </c>
      <c r="D94">
        <f>D34+(14/0.017)*(D20*D51+D35*D50)</f>
        <v>0.0020374078138231722</v>
      </c>
      <c r="E94">
        <f>E34+(14/0.017)*(E20*E51+E35*E50)</f>
        <v>0.007628955542922157</v>
      </c>
      <c r="F94">
        <f>F34+(14/0.017)*(F20*F51+F35*F50)</f>
        <v>-0.013090429195002575</v>
      </c>
    </row>
    <row r="95" spans="1:6" ht="12.75">
      <c r="A95" t="s">
        <v>94</v>
      </c>
      <c r="B95" s="49">
        <f>B35</f>
        <v>-0.004530518</v>
      </c>
      <c r="C95" s="49">
        <f>C35</f>
        <v>-0.01001824</v>
      </c>
      <c r="D95" s="49">
        <f>D35</f>
        <v>-0.00396924</v>
      </c>
      <c r="E95" s="49">
        <f>E35</f>
        <v>0.001201758</v>
      </c>
      <c r="F95" s="49">
        <f>F35</f>
        <v>0.003312014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-3.8007576283317333</v>
      </c>
      <c r="C103">
        <f>C63*10000/C62</f>
        <v>0.57876653580764</v>
      </c>
      <c r="D103">
        <f>D63*10000/D62</f>
        <v>1.2277566482494153</v>
      </c>
      <c r="E103">
        <f>E63*10000/E62</f>
        <v>1.735306869376106</v>
      </c>
      <c r="F103">
        <f>F63*10000/F62</f>
        <v>-2.947635296816575</v>
      </c>
      <c r="G103">
        <f>AVERAGE(C103:E103)</f>
        <v>1.1806100178110537</v>
      </c>
      <c r="H103">
        <f>STDEV(C103:E103)</f>
        <v>0.579709832040076</v>
      </c>
      <c r="I103">
        <f>(B103*B4+C103*C4+D103*D4+E103*E4+F103*F4)/SUM(B4:F4)</f>
        <v>-0.09258931388842494</v>
      </c>
      <c r="K103">
        <f>(LN(H103)+LN(H123))/2-LN(K114*K115^3)</f>
        <v>-3.6517388304652023</v>
      </c>
    </row>
    <row r="104" spans="1:11" ht="12.75">
      <c r="A104" t="s">
        <v>68</v>
      </c>
      <c r="B104">
        <f>B64*10000/B62</f>
        <v>0.3237431789294995</v>
      </c>
      <c r="C104">
        <f>C64*10000/C62</f>
        <v>0.03321241161673025</v>
      </c>
      <c r="D104">
        <f>D64*10000/D62</f>
        <v>0.19842316117602898</v>
      </c>
      <c r="E104">
        <f>E64*10000/E62</f>
        <v>0.31012354923692276</v>
      </c>
      <c r="F104">
        <f>F64*10000/F62</f>
        <v>-2.701589677492637</v>
      </c>
      <c r="G104">
        <f>AVERAGE(C104:E104)</f>
        <v>0.180586374009894</v>
      </c>
      <c r="H104">
        <f>STDEV(C104:E104)</f>
        <v>0.1393145999772988</v>
      </c>
      <c r="I104">
        <f>(B104*B4+C104*C4+D104*D4+E104*E4+F104*F4)/SUM(B4:F4)</f>
        <v>-0.18374643620792036</v>
      </c>
      <c r="K104">
        <f>(LN(H104)+LN(H124))/2-LN(K114*K115^4)</f>
        <v>-3.731605364080998</v>
      </c>
    </row>
    <row r="105" spans="1:11" ht="12.75">
      <c r="A105" t="s">
        <v>69</v>
      </c>
      <c r="B105">
        <f>B65*10000/B62</f>
        <v>0.605368459729152</v>
      </c>
      <c r="C105">
        <f>C65*10000/C62</f>
        <v>0.6070135013785191</v>
      </c>
      <c r="D105">
        <f>D65*10000/D62</f>
        <v>0.3466905915292174</v>
      </c>
      <c r="E105">
        <f>E65*10000/E62</f>
        <v>0.17863665517865096</v>
      </c>
      <c r="F105">
        <f>F65*10000/F62</f>
        <v>-0.6603123063320373</v>
      </c>
      <c r="G105">
        <f>AVERAGE(C105:E105)</f>
        <v>0.3774469160287958</v>
      </c>
      <c r="H105">
        <f>STDEV(C105:E105)</f>
        <v>0.2158382362154094</v>
      </c>
      <c r="I105">
        <f>(B105*B4+C105*C4+D105*D4+E105*E4+F105*F4)/SUM(B4:F4)</f>
        <v>0.2717865662083826</v>
      </c>
      <c r="K105">
        <f>(LN(H105)+LN(H125))/2-LN(K114*K115^5)</f>
        <v>-3.6883003713050337</v>
      </c>
    </row>
    <row r="106" spans="1:11" ht="12.75">
      <c r="A106" t="s">
        <v>70</v>
      </c>
      <c r="B106">
        <f>B66*10000/B62</f>
        <v>1.4925943237373518</v>
      </c>
      <c r="C106">
        <f>C66*10000/C62</f>
        <v>0.8740106545289669</v>
      </c>
      <c r="D106">
        <f>D66*10000/D62</f>
        <v>0.8899099195089004</v>
      </c>
      <c r="E106">
        <f>E66*10000/E62</f>
        <v>0.2845233661735357</v>
      </c>
      <c r="F106">
        <f>F66*10000/F62</f>
        <v>12.674396520021501</v>
      </c>
      <c r="G106">
        <f>AVERAGE(C106:E106)</f>
        <v>0.6828146467371342</v>
      </c>
      <c r="H106">
        <f>STDEV(C106:E106)</f>
        <v>0.34502196275957436</v>
      </c>
      <c r="I106">
        <f>(B106*B4+C106*C4+D106*D4+E106*E4+F106*F4)/SUM(B4:F4)</f>
        <v>2.4022875146010803</v>
      </c>
      <c r="K106">
        <f>(LN(H106)+LN(H126))/2-LN(K114*K115^6)</f>
        <v>-3.0807388285733985</v>
      </c>
    </row>
    <row r="107" spans="1:11" ht="12.75">
      <c r="A107" t="s">
        <v>71</v>
      </c>
      <c r="B107">
        <f>B67*10000/B62</f>
        <v>-0.39550692821793154</v>
      </c>
      <c r="C107">
        <f>C67*10000/C62</f>
        <v>-0.22743564549287038</v>
      </c>
      <c r="D107">
        <f>D67*10000/D62</f>
        <v>-0.29687732343446327</v>
      </c>
      <c r="E107">
        <f>E67*10000/E62</f>
        <v>0.12159544823740298</v>
      </c>
      <c r="F107">
        <f>F67*10000/F62</f>
        <v>-0.4290222338231518</v>
      </c>
      <c r="G107">
        <f>AVERAGE(C107:E107)</f>
        <v>-0.1342391735633102</v>
      </c>
      <c r="H107">
        <f>STDEV(C107:E107)</f>
        <v>0.22426335398983813</v>
      </c>
      <c r="I107">
        <f>(B107*B4+C107*C4+D107*D4+E107*E4+F107*F4)/SUM(B4:F4)</f>
        <v>-0.21144464771837396</v>
      </c>
      <c r="K107">
        <f>(LN(H107)+LN(H127))/2-LN(K114*K115^7)</f>
        <v>-2.8344204074028045</v>
      </c>
    </row>
    <row r="108" spans="1:9" ht="12.75">
      <c r="A108" t="s">
        <v>72</v>
      </c>
      <c r="B108">
        <f>B68*10000/B62</f>
        <v>-0.006155293450242608</v>
      </c>
      <c r="C108">
        <f>C68*10000/C62</f>
        <v>0.15910141811597148</v>
      </c>
      <c r="D108">
        <f>D68*10000/D62</f>
        <v>0.10499346879259222</v>
      </c>
      <c r="E108">
        <f>E68*10000/E62</f>
        <v>0.15683237343465545</v>
      </c>
      <c r="F108">
        <f>F68*10000/F62</f>
        <v>-0.13994721639930652</v>
      </c>
      <c r="G108">
        <f>AVERAGE(C108:E108)</f>
        <v>0.14030908678107304</v>
      </c>
      <c r="H108">
        <f>STDEV(C108:E108)</f>
        <v>0.03060525765898208</v>
      </c>
      <c r="I108">
        <f>(B108*B4+C108*C4+D108*D4+E108*E4+F108*F4)/SUM(B4:F4)</f>
        <v>0.0816464266896766</v>
      </c>
    </row>
    <row r="109" spans="1:9" ht="12.75">
      <c r="A109" t="s">
        <v>73</v>
      </c>
      <c r="B109">
        <f>B69*10000/B62</f>
        <v>-0.030259089962812912</v>
      </c>
      <c r="C109">
        <f>C69*10000/C62</f>
        <v>0.07420599206289423</v>
      </c>
      <c r="D109">
        <f>D69*10000/D62</f>
        <v>0.083670240582766</v>
      </c>
      <c r="E109">
        <f>E69*10000/E62</f>
        <v>0.040719969162139734</v>
      </c>
      <c r="F109">
        <f>F69*10000/F62</f>
        <v>0.15094847150386</v>
      </c>
      <c r="G109">
        <f>AVERAGE(C109:E109)</f>
        <v>0.06619873393593333</v>
      </c>
      <c r="H109">
        <f>STDEV(C109:E109)</f>
        <v>0.02256698009947723</v>
      </c>
      <c r="I109">
        <f>(B109*B4+C109*C4+D109*D4+E109*E4+F109*F4)/SUM(B4:F4)</f>
        <v>0.06354429663067421</v>
      </c>
    </row>
    <row r="110" spans="1:11" ht="12.75">
      <c r="A110" t="s">
        <v>74</v>
      </c>
      <c r="B110">
        <f>B70*10000/B62</f>
        <v>-0.2607493376556388</v>
      </c>
      <c r="C110">
        <f>C70*10000/C62</f>
        <v>-0.19496342083116594</v>
      </c>
      <c r="D110">
        <f>D70*10000/D62</f>
        <v>-0.05963662477368842</v>
      </c>
      <c r="E110">
        <f>E70*10000/E62</f>
        <v>-0.07620475595125777</v>
      </c>
      <c r="F110">
        <f>F70*10000/F62</f>
        <v>-0.22467261446176395</v>
      </c>
      <c r="G110">
        <f>AVERAGE(C110:E110)</f>
        <v>-0.11026826718537071</v>
      </c>
      <c r="H110">
        <f>STDEV(C110:E110)</f>
        <v>0.07381448049666765</v>
      </c>
      <c r="I110">
        <f>(B110*B4+C110*C4+D110*D4+E110*E4+F110*F4)/SUM(B4:F4)</f>
        <v>-0.1473510077882888</v>
      </c>
      <c r="K110">
        <f>EXP(AVERAGE(K103:K107))</f>
        <v>0.033461466351649524</v>
      </c>
    </row>
    <row r="111" spans="1:9" ht="12.75">
      <c r="A111" t="s">
        <v>75</v>
      </c>
      <c r="B111">
        <f>B71*10000/B62</f>
        <v>-0.030718568493567914</v>
      </c>
      <c r="C111">
        <f>C71*10000/C62</f>
        <v>-0.013276036920264899</v>
      </c>
      <c r="D111">
        <f>D71*10000/D62</f>
        <v>-0.05559509458011671</v>
      </c>
      <c r="E111">
        <f>E71*10000/E62</f>
        <v>-0.03565887478507226</v>
      </c>
      <c r="F111">
        <f>F71*10000/F62</f>
        <v>-0.040492996133458824</v>
      </c>
      <c r="G111">
        <f>AVERAGE(C111:E111)</f>
        <v>-0.03484333542848462</v>
      </c>
      <c r="H111">
        <f>STDEV(C111:E111)</f>
        <v>0.021171312869920782</v>
      </c>
      <c r="I111">
        <f>(B111*B4+C111*C4+D111*D4+E111*E4+F111*F4)/SUM(B4:F4)</f>
        <v>-0.03500070581236925</v>
      </c>
    </row>
    <row r="112" spans="1:9" ht="12.75">
      <c r="A112" t="s">
        <v>76</v>
      </c>
      <c r="B112">
        <f>B72*10000/B62</f>
        <v>-0.05509433346499021</v>
      </c>
      <c r="C112">
        <f>C72*10000/C62</f>
        <v>-0.0349642748199669</v>
      </c>
      <c r="D112">
        <f>D72*10000/D62</f>
        <v>-0.03995766169250551</v>
      </c>
      <c r="E112">
        <f>E72*10000/E62</f>
        <v>-0.03695129934113296</v>
      </c>
      <c r="F112">
        <f>F72*10000/F62</f>
        <v>-0.03939048988392403</v>
      </c>
      <c r="G112">
        <f>AVERAGE(C112:E112)</f>
        <v>-0.03729107861786846</v>
      </c>
      <c r="H112">
        <f>STDEV(C112:E112)</f>
        <v>0.002513974061597362</v>
      </c>
      <c r="I112">
        <f>(B112*B4+C112*C4+D112*D4+E112*E4+F112*F4)/SUM(B4:F4)</f>
        <v>-0.04015084542150105</v>
      </c>
    </row>
    <row r="113" spans="1:9" ht="12.75">
      <c r="A113" t="s">
        <v>77</v>
      </c>
      <c r="B113">
        <f>B73*10000/B62</f>
        <v>0.018522996174145254</v>
      </c>
      <c r="C113">
        <f>C73*10000/C62</f>
        <v>0.03570305953720336</v>
      </c>
      <c r="D113">
        <f>D73*10000/D62</f>
        <v>0.04640217866275492</v>
      </c>
      <c r="E113">
        <f>E73*10000/E62</f>
        <v>0.03319397314462082</v>
      </c>
      <c r="F113">
        <f>F73*10000/F62</f>
        <v>0.021675766239329916</v>
      </c>
      <c r="G113">
        <f>AVERAGE(C113:E113)</f>
        <v>0.03843307044819303</v>
      </c>
      <c r="H113">
        <f>STDEV(C113:E113)</f>
        <v>0.007014548662095752</v>
      </c>
      <c r="I113">
        <f>(B113*B4+C113*C4+D113*D4+E113*E4+F113*F4)/SUM(B4:F4)</f>
        <v>0.03330890462484638</v>
      </c>
    </row>
    <row r="114" spans="1:11" ht="12.75">
      <c r="A114" t="s">
        <v>78</v>
      </c>
      <c r="B114">
        <f>B74*10000/B62</f>
        <v>-0.21341555758954336</v>
      </c>
      <c r="C114">
        <f>C74*10000/C62</f>
        <v>-0.18731921573111476</v>
      </c>
      <c r="D114">
        <f>D74*10000/D62</f>
        <v>-0.19858474957937938</v>
      </c>
      <c r="E114">
        <f>E74*10000/E62</f>
        <v>-0.1966056572834833</v>
      </c>
      <c r="F114">
        <f>F74*10000/F62</f>
        <v>-0.16095002570131706</v>
      </c>
      <c r="G114">
        <f>AVERAGE(C114:E114)</f>
        <v>-0.19416987419799248</v>
      </c>
      <c r="H114">
        <f>STDEV(C114:E114)</f>
        <v>0.006014801962764895</v>
      </c>
      <c r="I114">
        <f>(B114*B4+C114*C4+D114*D4+E114*E4+F114*F4)/SUM(B4:F4)</f>
        <v>-0.19251994009227472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-0.004890211752151141</v>
      </c>
      <c r="C115">
        <f>C75*10000/C62</f>
        <v>-0.002950857503781771</v>
      </c>
      <c r="D115">
        <f>D75*10000/D62</f>
        <v>-0.004819399477030237</v>
      </c>
      <c r="E115">
        <f>E75*10000/E62</f>
        <v>-0.003131296801859407</v>
      </c>
      <c r="F115">
        <f>F75*10000/F62</f>
        <v>-0.0046419576499699185</v>
      </c>
      <c r="G115">
        <f>AVERAGE(C115:E115)</f>
        <v>-0.0036338512608904716</v>
      </c>
      <c r="H115">
        <f>STDEV(C115:E115)</f>
        <v>0.0010306711476833035</v>
      </c>
      <c r="I115">
        <f>(B115*B4+C115*C4+D115*D4+E115*E4+F115*F4)/SUM(B4:F4)</f>
        <v>-0.0039505002184329575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103.38676597542347</v>
      </c>
      <c r="C122">
        <f>C82*10000/C62</f>
        <v>59.045695793883006</v>
      </c>
      <c r="D122">
        <f>D82*10000/D62</f>
        <v>-13.601232460488289</v>
      </c>
      <c r="E122">
        <f>E82*10000/E62</f>
        <v>-52.53758679907417</v>
      </c>
      <c r="F122">
        <f>F82*10000/F62</f>
        <v>-99.7797236239469</v>
      </c>
      <c r="G122">
        <f>AVERAGE(C122:E122)</f>
        <v>-2.364374488559818</v>
      </c>
      <c r="H122">
        <f>STDEV(C122:E122)</f>
        <v>56.633978064108334</v>
      </c>
      <c r="I122">
        <f>(B122*B4+C122*C4+D122*D4+E122*E4+F122*F4)/SUM(B4:F4)</f>
        <v>-0.06548519279667192</v>
      </c>
    </row>
    <row r="123" spans="1:9" ht="12.75">
      <c r="A123" t="s">
        <v>82</v>
      </c>
      <c r="B123">
        <f>B83*10000/B62</f>
        <v>0.8613385976349381</v>
      </c>
      <c r="C123">
        <f>C83*10000/C62</f>
        <v>3.5572128562625323</v>
      </c>
      <c r="D123">
        <f>D83*10000/D62</f>
        <v>-0.3579883944890119</v>
      </c>
      <c r="E123">
        <f>E83*10000/E62</f>
        <v>-1.6591740233391148</v>
      </c>
      <c r="F123">
        <f>F83*10000/F62</f>
        <v>9.017915624612291</v>
      </c>
      <c r="G123">
        <f>AVERAGE(C123:E123)</f>
        <v>0.5133501461448019</v>
      </c>
      <c r="H123">
        <f>STDEV(C123:E123)</f>
        <v>2.7151604296459997</v>
      </c>
      <c r="I123">
        <f>(B123*B4+C123*C4+D123*D4+E123*E4+F123*F4)/SUM(B4:F4)</f>
        <v>1.699789388842936</v>
      </c>
    </row>
    <row r="124" spans="1:9" ht="12.75">
      <c r="A124" t="s">
        <v>83</v>
      </c>
      <c r="B124">
        <f>B84*10000/B62</f>
        <v>-3.1130892931140424</v>
      </c>
      <c r="C124">
        <f>C84*10000/C62</f>
        <v>-4.864183428759283</v>
      </c>
      <c r="D124">
        <f>D84*10000/D62</f>
        <v>-1.0255626813418774</v>
      </c>
      <c r="E124">
        <f>E84*10000/E62</f>
        <v>0.9385946439732253</v>
      </c>
      <c r="F124">
        <f>F84*10000/F62</f>
        <v>-1.6443244236763035</v>
      </c>
      <c r="G124">
        <f>AVERAGE(C124:E124)</f>
        <v>-1.6503838220426452</v>
      </c>
      <c r="H124">
        <f>STDEV(C124:E124)</f>
        <v>2.951416513091003</v>
      </c>
      <c r="I124">
        <f>(B124*B4+C124*C4+D124*D4+E124*E4+F124*F4)/SUM(B4:F4)</f>
        <v>-1.8611570973122982</v>
      </c>
    </row>
    <row r="125" spans="1:9" ht="12.75">
      <c r="A125" t="s">
        <v>84</v>
      </c>
      <c r="B125">
        <f>B85*10000/B62</f>
        <v>0.3116933658748393</v>
      </c>
      <c r="C125">
        <f>C85*10000/C62</f>
        <v>0.28281450797477065</v>
      </c>
      <c r="D125">
        <f>D85*10000/D62</f>
        <v>-0.9500931978266575</v>
      </c>
      <c r="E125">
        <f>E85*10000/E62</f>
        <v>-0.6092265440531656</v>
      </c>
      <c r="F125">
        <f>F85*10000/F62</f>
        <v>-1.2526117172305522</v>
      </c>
      <c r="G125">
        <f>AVERAGE(C125:E125)</f>
        <v>-0.4255017446350175</v>
      </c>
      <c r="H125">
        <f>STDEV(C125:E125)</f>
        <v>0.6366564648199721</v>
      </c>
      <c r="I125">
        <f>(B125*B4+C125*C4+D125*D4+E125*E4+F125*F4)/SUM(B4:F4)</f>
        <v>-0.42923243780543424</v>
      </c>
    </row>
    <row r="126" spans="1:9" ht="12.75">
      <c r="A126" t="s">
        <v>85</v>
      </c>
      <c r="B126">
        <f>B86*10000/B62</f>
        <v>0.585867713803381</v>
      </c>
      <c r="C126">
        <f>C86*10000/C62</f>
        <v>1.1631484617876715</v>
      </c>
      <c r="D126">
        <f>D86*10000/D62</f>
        <v>0.5099963535652505</v>
      </c>
      <c r="E126">
        <f>E86*10000/E62</f>
        <v>0.4031233052041754</v>
      </c>
      <c r="F126">
        <f>F86*10000/F62</f>
        <v>2.2037489841636573</v>
      </c>
      <c r="G126">
        <f>AVERAGE(C126:E126)</f>
        <v>0.6920893735190324</v>
      </c>
      <c r="H126">
        <f>STDEV(C126:E126)</f>
        <v>0.41143402945898666</v>
      </c>
      <c r="I126">
        <f>(B126*B4+C126*C4+D126*D4+E126*E4+F126*F4)/SUM(B4:F4)</f>
        <v>0.8786371366011185</v>
      </c>
    </row>
    <row r="127" spans="1:9" ht="12.75">
      <c r="A127" t="s">
        <v>86</v>
      </c>
      <c r="B127">
        <f>B87*10000/B62</f>
        <v>0.32310851894071446</v>
      </c>
      <c r="C127">
        <f>C87*10000/C62</f>
        <v>0.2745562254902833</v>
      </c>
      <c r="D127">
        <f>D87*10000/D62</f>
        <v>0.21999947513095242</v>
      </c>
      <c r="E127">
        <f>E87*10000/E62</f>
        <v>-0.30059774323014593</v>
      </c>
      <c r="F127">
        <f>F87*10000/F62</f>
        <v>0.25866800475094226</v>
      </c>
      <c r="G127">
        <f>AVERAGE(C127:E127)</f>
        <v>0.0646526524636966</v>
      </c>
      <c r="H127">
        <f>STDEV(C127:E127)</f>
        <v>0.3174901548368453</v>
      </c>
      <c r="I127">
        <f>(B127*B4+C127*C4+D127*D4+E127*E4+F127*F4)/SUM(B4:F4)</f>
        <v>0.1279730855795471</v>
      </c>
    </row>
    <row r="128" spans="1:9" ht="12.75">
      <c r="A128" t="s">
        <v>87</v>
      </c>
      <c r="B128">
        <f>B88*10000/B62</f>
        <v>-0.7169509526399398</v>
      </c>
      <c r="C128">
        <f>C88*10000/C62</f>
        <v>-0.36327155049998117</v>
      </c>
      <c r="D128">
        <f>D88*10000/D62</f>
        <v>-0.17399039052806495</v>
      </c>
      <c r="E128">
        <f>E88*10000/E62</f>
        <v>-0.18871848281063452</v>
      </c>
      <c r="F128">
        <f>F88*10000/F62</f>
        <v>-0.27748648626215117</v>
      </c>
      <c r="G128">
        <f>AVERAGE(C128:E128)</f>
        <v>-0.24199347461289356</v>
      </c>
      <c r="H128">
        <f>STDEV(C128:E128)</f>
        <v>0.1052877388100181</v>
      </c>
      <c r="I128">
        <f>(B128*B4+C128*C4+D128*D4+E128*E4+F128*F4)/SUM(B4:F4)</f>
        <v>-0.31553996232759274</v>
      </c>
    </row>
    <row r="129" spans="1:9" ht="12.75">
      <c r="A129" t="s">
        <v>88</v>
      </c>
      <c r="B129">
        <f>B89*10000/B62</f>
        <v>0.15125566429254922</v>
      </c>
      <c r="C129">
        <f>C89*10000/C62</f>
        <v>0.0496433422654771</v>
      </c>
      <c r="D129">
        <f>D89*10000/D62</f>
        <v>0.01562836320540306</v>
      </c>
      <c r="E129">
        <f>E89*10000/E62</f>
        <v>0.1281814069948417</v>
      </c>
      <c r="F129">
        <f>F89*10000/F62</f>
        <v>0.053831334012333386</v>
      </c>
      <c r="G129">
        <f>AVERAGE(C129:E129)</f>
        <v>0.06448437082190729</v>
      </c>
      <c r="H129">
        <f>STDEV(C129:E129)</f>
        <v>0.057725549049155056</v>
      </c>
      <c r="I129">
        <f>(B129*B4+C129*C4+D129*D4+E129*E4+F129*F4)/SUM(B4:F4)</f>
        <v>0.075640449142959</v>
      </c>
    </row>
    <row r="130" spans="1:9" ht="12.75">
      <c r="A130" t="s">
        <v>89</v>
      </c>
      <c r="B130">
        <f>B90*10000/B62</f>
        <v>0.002699688721110344</v>
      </c>
      <c r="C130">
        <f>C90*10000/C62</f>
        <v>0.15252826494117083</v>
      </c>
      <c r="D130">
        <f>D90*10000/D62</f>
        <v>0.11837465723821279</v>
      </c>
      <c r="E130">
        <f>E90*10000/E62</f>
        <v>0.06360964352946778</v>
      </c>
      <c r="F130">
        <f>F90*10000/F62</f>
        <v>0.3334473389403746</v>
      </c>
      <c r="G130">
        <f>AVERAGE(C130:E130)</f>
        <v>0.11150418856961714</v>
      </c>
      <c r="H130">
        <f>STDEV(C130:E130)</f>
        <v>0.044855688749968606</v>
      </c>
      <c r="I130">
        <f>(B130*B4+C130*C4+D130*D4+E130*E4+F130*F4)/SUM(B4:F4)</f>
        <v>0.1253886304759244</v>
      </c>
    </row>
    <row r="131" spans="1:9" ht="12.75">
      <c r="A131" t="s">
        <v>90</v>
      </c>
      <c r="B131">
        <f>B91*10000/B62</f>
        <v>0.024756797580396568</v>
      </c>
      <c r="C131">
        <f>C91*10000/C62</f>
        <v>-0.05049901745783548</v>
      </c>
      <c r="D131">
        <f>D91*10000/D62</f>
        <v>-0.01865856078457032</v>
      </c>
      <c r="E131">
        <f>E91*10000/E62</f>
        <v>0.018925638626821867</v>
      </c>
      <c r="F131">
        <f>F91*10000/F62</f>
        <v>0.02074648666091091</v>
      </c>
      <c r="G131">
        <f>AVERAGE(C131:E131)</f>
        <v>-0.01674397987186131</v>
      </c>
      <c r="H131">
        <f>STDEV(C131:E131)</f>
        <v>0.03475190546102069</v>
      </c>
      <c r="I131">
        <f>(B131*B4+C131*C4+D131*D4+E131*E4+F131*F4)/SUM(B4:F4)</f>
        <v>-0.005717718523247188</v>
      </c>
    </row>
    <row r="132" spans="1:9" ht="12.75">
      <c r="A132" t="s">
        <v>91</v>
      </c>
      <c r="B132">
        <f>B92*10000/B62</f>
        <v>-0.05988135546861536</v>
      </c>
      <c r="C132">
        <f>C92*10000/C62</f>
        <v>-0.002484434102162906</v>
      </c>
      <c r="D132">
        <f>D92*10000/D62</f>
        <v>-0.0136851101876083</v>
      </c>
      <c r="E132">
        <f>E92*10000/E62</f>
        <v>-0.029147715821582116</v>
      </c>
      <c r="F132">
        <f>F92*10000/F62</f>
        <v>-0.014832677129543585</v>
      </c>
      <c r="G132">
        <f>AVERAGE(C132:E132)</f>
        <v>-0.015105753370451109</v>
      </c>
      <c r="H132">
        <f>STDEV(C132:E132)</f>
        <v>0.013388290342758362</v>
      </c>
      <c r="I132">
        <f>(B132*B4+C132*C4+D132*D4+E132*E4+F132*F4)/SUM(B4:F4)</f>
        <v>-0.021558081242299635</v>
      </c>
    </row>
    <row r="133" spans="1:9" ht="12.75">
      <c r="A133" t="s">
        <v>92</v>
      </c>
      <c r="B133">
        <f>B93*10000/B62</f>
        <v>0.13126398804930686</v>
      </c>
      <c r="C133">
        <f>C93*10000/C62</f>
        <v>0.090580518308697</v>
      </c>
      <c r="D133">
        <f>D93*10000/D62</f>
        <v>0.1046484524904453</v>
      </c>
      <c r="E133">
        <f>E93*10000/E62</f>
        <v>0.10334696865889985</v>
      </c>
      <c r="F133">
        <f>F93*10000/F62</f>
        <v>0.08961204602510861</v>
      </c>
      <c r="G133">
        <f>AVERAGE(C133:E133)</f>
        <v>0.09952531315268072</v>
      </c>
      <c r="H133">
        <f>STDEV(C133:E133)</f>
        <v>0.00777370446709019</v>
      </c>
      <c r="I133">
        <f>(B133*B4+C133*C4+D133*D4+E133*E4+F133*F4)/SUM(B4:F4)</f>
        <v>0.10279953057309264</v>
      </c>
    </row>
    <row r="134" spans="1:9" ht="12.75">
      <c r="A134" t="s">
        <v>93</v>
      </c>
      <c r="B134">
        <f>B94*10000/B62</f>
        <v>-0.0268571430736862</v>
      </c>
      <c r="C134">
        <f>C94*10000/C62</f>
        <v>-0.007953475968371326</v>
      </c>
      <c r="D134">
        <f>D94*10000/D62</f>
        <v>0.0020374088609916795</v>
      </c>
      <c r="E134">
        <f>E94*10000/E62</f>
        <v>0.007628967241981823</v>
      </c>
      <c r="F134">
        <f>F94*10000/F62</f>
        <v>-0.013090591771285848</v>
      </c>
      <c r="G134">
        <f>AVERAGE(C134:E134)</f>
        <v>0.0005709667115340591</v>
      </c>
      <c r="H134">
        <f>STDEV(C134:E134)</f>
        <v>0.00789404671472431</v>
      </c>
      <c r="I134">
        <f>(B134*B4+C134*C4+D134*D4+E134*E4+F134*F4)/SUM(B4:F4)</f>
        <v>-0.005227200317693706</v>
      </c>
    </row>
    <row r="135" spans="1:9" ht="12.75">
      <c r="A135" t="s">
        <v>94</v>
      </c>
      <c r="B135">
        <f>B95*10000/B62</f>
        <v>-0.004530495535784425</v>
      </c>
      <c r="C135">
        <f>C95*10000/C62</f>
        <v>-0.010018255290482682</v>
      </c>
      <c r="D135">
        <f>D95*10000/D62</f>
        <v>-0.003969242040074204</v>
      </c>
      <c r="E135">
        <f>E95*10000/E62</f>
        <v>0.0012017598429047683</v>
      </c>
      <c r="F135">
        <f>F95*10000/F62</f>
        <v>0.003312055133481434</v>
      </c>
      <c r="G135">
        <f>AVERAGE(C135:E135)</f>
        <v>-0.004261912495884039</v>
      </c>
      <c r="H135">
        <f>STDEV(C135:E135)</f>
        <v>0.0056157303082625685</v>
      </c>
      <c r="I135">
        <f>(B135*B4+C135*C4+D135*D4+E135*E4+F135*F4)/SUM(B4:F4)</f>
        <v>-0.003288161255943658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2004-07-29T06:45:33Z</cp:lastPrinted>
  <dcterms:created xsi:type="dcterms:W3CDTF">2004-07-29T06:45:33Z</dcterms:created>
  <dcterms:modified xsi:type="dcterms:W3CDTF">2004-08-02T15:49:15Z</dcterms:modified>
  <cp:category/>
  <cp:version/>
  <cp:contentType/>
  <cp:contentStatus/>
</cp:coreProperties>
</file>