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<sst xmlns="http://schemas.openxmlformats.org/spreadsheetml/2006/main" count="204" uniqueCount="98">
  <si>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29/07/2004       08:56:57</t>
  </si>
  <si>
    <t>LISSNER</t>
  </si>
  <si>
    <t>HCMQAP295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</si>
  <si>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</si>
  <si>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</si>
  <si>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</si>
  <si>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</si>
  <si>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</si>
  <si>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</si>
  <si>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</si>
  <si>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</si>
  <si>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</si>
  <si>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</si>
  <si>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</si>
  <si>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</si>
  <si>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</si>
  <si>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</si>
  <si>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</si>
  <si>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</si>
  <si>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</si>
  <si>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</si>
  <si>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</si>
  <si>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</si>
  <si>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</si>
  <si>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</si>
  <si>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</si>
  <si>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</si>
  <si>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</si>
  <si>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</si>
  <si>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</si>
  <si>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</si>
  <si>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</si>
  <si>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</si>
  <si>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</si>
  <si>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</si>
  <si>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</si>
  <si>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</si>
  <si>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</si>
  <si>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</si>
  <si>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</si>
  <si>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</si>
  <si>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</si>
  <si>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</si>
  <si>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</si>
  <si>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</si>
  <si>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</si>
  <si>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</si>
  <si>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-0.003761*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</si>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</sst>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0997213"/>
        <c:axId val="31866054"/>
      </c:lineChart>
      <c:catAx>
        <c:axId val="109972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1866054"/>
        <c:crosses val="autoZero"/>
        <c:auto val="1"/>
        <c:lblOffset val="100"/>
        <c:noMultiLvlLbl val="0"/>
      </c:catAx>
      <c:valAx>
        <c:axId val="31866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099721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-0.002263</v>
      </c>
      <c r="C4" s="13">
        <v>-0.00376</v>
      </c>
      <c r="D4" s="13">
        <v>-0.00376</v>
      </c>
      <c r="E4" s="13">
        <v>-0.003763</v>
      </c>
      <c r="F4" s="24">
        <v>-0.002087</v>
      </c>
      <c r="G4" s="34">
        <v>-0.011722</v>
      </c>
    </row>
    <row r="5" spans="1:7" ht="12.75" thickBot="1">
      <c r="A5" s="44" t="s">
        <v>13</v>
      </c>
      <c r="B5" s="45">
        <v>6.605203</v>
      </c>
      <c r="C5" s="46">
        <v>4.072086</v>
      </c>
      <c r="D5" s="46">
        <v>-0.59419</v>
      </c>
      <c r="E5" s="46">
        <v>-3.690339</v>
      </c>
      <c r="F5" s="47">
        <v>-6.799555</v>
      </c>
      <c r="G5" s="48">
        <v>5.075041</v>
      </c>
    </row>
    <row r="6" spans="1:7" ht="12.75" thickTop="1">
      <c r="A6" s="6" t="s">
        <v>14</v>
      </c>
      <c r="B6" s="39">
        <v>1.699222</v>
      </c>
      <c r="C6" s="40">
        <v>33.0625</v>
      </c>
      <c r="D6" s="40">
        <v>11.95563</v>
      </c>
      <c r="E6" s="40">
        <v>-56.56039</v>
      </c>
      <c r="F6" s="41">
        <v>19.06788</v>
      </c>
      <c r="G6" s="42">
        <v>0.005071802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4.669126</v>
      </c>
      <c r="C8" s="14">
        <v>-0.3197213</v>
      </c>
      <c r="D8" s="14">
        <v>-0.7046074</v>
      </c>
      <c r="E8" s="14">
        <v>0.5525051</v>
      </c>
      <c r="F8" s="25">
        <v>-0.5238348</v>
      </c>
      <c r="G8" s="35">
        <v>0.4925919</v>
      </c>
    </row>
    <row r="9" spans="1:7" ht="12">
      <c r="A9" s="20" t="s">
        <v>17</v>
      </c>
      <c r="B9" s="29">
        <v>-0.08665869</v>
      </c>
      <c r="C9" s="14">
        <v>-0.5013629</v>
      </c>
      <c r="D9" s="14">
        <v>-0.07942323</v>
      </c>
      <c r="E9" s="14">
        <v>0.5183594</v>
      </c>
      <c r="F9" s="25">
        <v>-0.8414726</v>
      </c>
      <c r="G9" s="35">
        <v>-0.1397729</v>
      </c>
    </row>
    <row r="10" spans="1:7" ht="12">
      <c r="A10" s="20" t="s">
        <v>18</v>
      </c>
      <c r="B10" s="29">
        <v>-1.023841</v>
      </c>
      <c r="C10" s="14">
        <v>-0.8396904</v>
      </c>
      <c r="D10" s="14">
        <v>-0.0485385</v>
      </c>
      <c r="E10" s="14">
        <v>0.07486228</v>
      </c>
      <c r="F10" s="25">
        <v>0.06884156</v>
      </c>
      <c r="G10" s="35">
        <v>-0.3346528</v>
      </c>
    </row>
    <row r="11" spans="1:7" ht="12">
      <c r="A11" s="21" t="s">
        <v>19</v>
      </c>
      <c r="B11" s="31">
        <v>1.019872</v>
      </c>
      <c r="C11" s="16">
        <v>0.7157035</v>
      </c>
      <c r="D11" s="16">
        <v>0.3380012</v>
      </c>
      <c r="E11" s="16">
        <v>-0.1996242</v>
      </c>
      <c r="F11" s="27">
        <v>12.09454</v>
      </c>
      <c r="G11" s="37">
        <v>1.967221</v>
      </c>
    </row>
    <row r="12" spans="1:7" ht="12">
      <c r="A12" s="20" t="s">
        <v>20</v>
      </c>
      <c r="B12" s="29">
        <v>0.008252702</v>
      </c>
      <c r="C12" s="14">
        <v>-0.236952</v>
      </c>
      <c r="D12" s="14">
        <v>-0.01939109</v>
      </c>
      <c r="E12" s="14">
        <v>0.1690573</v>
      </c>
      <c r="F12" s="25">
        <v>-0.1554964</v>
      </c>
      <c r="G12" s="35">
        <v>-0.04053422</v>
      </c>
    </row>
    <row r="13" spans="1:7" ht="12">
      <c r="A13" s="20" t="s">
        <v>21</v>
      </c>
      <c r="B13" s="29">
        <v>0.04234542</v>
      </c>
      <c r="C13" s="14">
        <v>-0.1154997</v>
      </c>
      <c r="D13" s="14">
        <v>0.03846677</v>
      </c>
      <c r="E13" s="14">
        <v>0.1745148</v>
      </c>
      <c r="F13" s="25">
        <v>-0.1818526</v>
      </c>
      <c r="G13" s="35">
        <v>0.00533642</v>
      </c>
    </row>
    <row r="14" spans="1:7" ht="12">
      <c r="A14" s="20" t="s">
        <v>22</v>
      </c>
      <c r="B14" s="29">
        <v>-0.1759272</v>
      </c>
      <c r="C14" s="14">
        <v>-0.0320817</v>
      </c>
      <c r="D14" s="14">
        <v>-0.04962266</v>
      </c>
      <c r="E14" s="14">
        <v>0.1893875</v>
      </c>
      <c r="F14" s="25">
        <v>0.1274617</v>
      </c>
      <c r="G14" s="35">
        <v>0.01747967</v>
      </c>
    </row>
    <row r="15" spans="1:7" ht="12">
      <c r="A15" s="21" t="s">
        <v>23</v>
      </c>
      <c r="B15" s="31">
        <v>-0.2852881</v>
      </c>
      <c r="C15" s="16">
        <v>-0.03993739</v>
      </c>
      <c r="D15" s="16">
        <v>-0.006092326</v>
      </c>
      <c r="E15" s="16">
        <v>0.01924776</v>
      </c>
      <c r="F15" s="27">
        <v>-0.2724212</v>
      </c>
      <c r="G15" s="37">
        <v>-0.08409599</v>
      </c>
    </row>
    <row r="16" spans="1:7" ht="12">
      <c r="A16" s="20" t="s">
        <v>24</v>
      </c>
      <c r="B16" s="29">
        <v>-0.003171095</v>
      </c>
      <c r="C16" s="14">
        <v>-0.04498229</v>
      </c>
      <c r="D16" s="14">
        <v>0.01389915</v>
      </c>
      <c r="E16" s="14">
        <v>-0.0502543</v>
      </c>
      <c r="F16" s="25">
        <v>-0.04497721</v>
      </c>
      <c r="G16" s="35">
        <v>-0.02603717</v>
      </c>
    </row>
    <row r="17" spans="1:7" ht="12">
      <c r="A17" s="20" t="s">
        <v>25</v>
      </c>
      <c r="B17" s="29">
        <v>-0.05134073</v>
      </c>
      <c r="C17" s="14">
        <v>-0.02982386</v>
      </c>
      <c r="D17" s="14">
        <v>-0.02627709</v>
      </c>
      <c r="E17" s="14">
        <v>-0.03720446</v>
      </c>
      <c r="F17" s="25">
        <v>-0.04275951</v>
      </c>
      <c r="G17" s="35">
        <v>-0.03558891</v>
      </c>
    </row>
    <row r="18" spans="1:7" ht="12">
      <c r="A18" s="20" t="s">
        <v>26</v>
      </c>
      <c r="B18" s="29">
        <v>0.006547182</v>
      </c>
      <c r="C18" s="14">
        <v>0.02281071</v>
      </c>
      <c r="D18" s="14">
        <v>0.0218992</v>
      </c>
      <c r="E18" s="14">
        <v>0.05366223</v>
      </c>
      <c r="F18" s="25">
        <v>0.002305004</v>
      </c>
      <c r="G18" s="35">
        <v>0.02492206</v>
      </c>
    </row>
    <row r="19" spans="1:7" ht="12">
      <c r="A19" s="21" t="s">
        <v>27</v>
      </c>
      <c r="B19" s="31">
        <v>-0.211189</v>
      </c>
      <c r="C19" s="16">
        <v>-0.2114393</v>
      </c>
      <c r="D19" s="16">
        <v>-0.2098186</v>
      </c>
      <c r="E19" s="16">
        <v>-0.2145884</v>
      </c>
      <c r="F19" s="27">
        <v>-0.1640357</v>
      </c>
      <c r="G19" s="37">
        <v>-0.2054442</v>
      </c>
    </row>
    <row r="20" spans="1:7" ht="12.75" thickBot="1">
      <c r="A20" s="44" t="s">
        <v>28</v>
      </c>
      <c r="B20" s="45">
        <v>0.004677925</v>
      </c>
      <c r="C20" s="46">
        <v>0.000179301</v>
      </c>
      <c r="D20" s="46">
        <v>-0.0009564066</v>
      </c>
      <c r="E20" s="46">
        <v>-0.005641092</v>
      </c>
      <c r="F20" s="47">
        <v>-0.01022584</v>
      </c>
      <c r="G20" s="48">
        <v>-0.002232195</v>
      </c>
    </row>
    <row r="21" spans="1:7" ht="12.75" thickTop="1">
      <c r="A21" s="6" t="s">
        <v>29</v>
      </c>
      <c r="B21" s="39">
        <v>-43.45934</v>
      </c>
      <c r="C21" s="40">
        <v>75.7621</v>
      </c>
      <c r="D21" s="40">
        <v>46.9289</v>
      </c>
      <c r="E21" s="40">
        <v>-10.76551</v>
      </c>
      <c r="F21" s="41">
        <v>-154.4844</v>
      </c>
      <c r="G21" s="43">
        <v>0.011747</v>
      </c>
    </row>
    <row r="22" spans="1:7" ht="12">
      <c r="A22" s="20" t="s">
        <v>30</v>
      </c>
      <c r="B22" s="29">
        <v>132.1118</v>
      </c>
      <c r="C22" s="14">
        <v>81.44352</v>
      </c>
      <c r="D22" s="14">
        <v>-11.88381</v>
      </c>
      <c r="E22" s="14">
        <v>-73.80812</v>
      </c>
      <c r="F22" s="25">
        <v>-135.9995</v>
      </c>
      <c r="G22" s="36">
        <v>0</v>
      </c>
    </row>
    <row r="23" spans="1:7" ht="12">
      <c r="A23" s="20" t="s">
        <v>31</v>
      </c>
      <c r="B23" s="29">
        <v>-2.706745</v>
      </c>
      <c r="C23" s="14">
        <v>-2.770117</v>
      </c>
      <c r="D23" s="14">
        <v>-0.5609149</v>
      </c>
      <c r="E23" s="14">
        <v>-2.914271</v>
      </c>
      <c r="F23" s="25">
        <v>9.356687</v>
      </c>
      <c r="G23" s="35">
        <v>-0.6458141</v>
      </c>
    </row>
    <row r="24" spans="1:7" ht="12">
      <c r="A24" s="20" t="s">
        <v>32</v>
      </c>
      <c r="B24" s="29">
        <v>0.1937335</v>
      </c>
      <c r="C24" s="14">
        <v>-1.859464</v>
      </c>
      <c r="D24" s="14">
        <v>-1.401242</v>
      </c>
      <c r="E24" s="14">
        <v>-0.5215052</v>
      </c>
      <c r="F24" s="25">
        <v>-0.99933</v>
      </c>
      <c r="G24" s="35">
        <v>-1.015188</v>
      </c>
    </row>
    <row r="25" spans="1:7" ht="12">
      <c r="A25" s="20" t="s">
        <v>33</v>
      </c>
      <c r="B25" s="29">
        <v>-0.635334</v>
      </c>
      <c r="C25" s="14">
        <v>-1.409479</v>
      </c>
      <c r="D25" s="14">
        <v>-0.2671083</v>
      </c>
      <c r="E25" s="14">
        <v>-1.020542</v>
      </c>
      <c r="F25" s="25">
        <v>-1.968618</v>
      </c>
      <c r="G25" s="35">
        <v>-1.003673</v>
      </c>
    </row>
    <row r="26" spans="1:7" ht="12">
      <c r="A26" s="21" t="s">
        <v>34</v>
      </c>
      <c r="B26" s="31">
        <v>-0.63441</v>
      </c>
      <c r="C26" s="16">
        <v>0.2615201</v>
      </c>
      <c r="D26" s="16">
        <v>-0.2681112</v>
      </c>
      <c r="E26" s="16">
        <v>-0.1761989</v>
      </c>
      <c r="F26" s="27">
        <v>1.894893</v>
      </c>
      <c r="G26" s="37">
        <v>0.1171144</v>
      </c>
    </row>
    <row r="27" spans="1:7" ht="12">
      <c r="A27" s="20" t="s">
        <v>35</v>
      </c>
      <c r="B27" s="29">
        <v>0.2271373</v>
      </c>
      <c r="C27" s="14">
        <v>0.1842334</v>
      </c>
      <c r="D27" s="14">
        <v>0.07090562</v>
      </c>
      <c r="E27" s="14">
        <v>0.3146833</v>
      </c>
      <c r="F27" s="25">
        <v>0.5168687</v>
      </c>
      <c r="G27" s="35">
        <v>0.238982</v>
      </c>
    </row>
    <row r="28" spans="1:7" ht="12">
      <c r="A28" s="20" t="s">
        <v>36</v>
      </c>
      <c r="B28" s="29">
        <v>0.102489</v>
      </c>
      <c r="C28" s="14">
        <v>-0.01556655</v>
      </c>
      <c r="D28" s="14">
        <v>-0.1244017</v>
      </c>
      <c r="E28" s="14">
        <v>-0.184777</v>
      </c>
      <c r="F28" s="25">
        <v>-0.3258624</v>
      </c>
      <c r="G28" s="35">
        <v>-0.1067972</v>
      </c>
    </row>
    <row r="29" spans="1:7" ht="12">
      <c r="A29" s="20" t="s">
        <v>37</v>
      </c>
      <c r="B29" s="29">
        <v>0.07882823</v>
      </c>
      <c r="C29" s="14">
        <v>0.01534874</v>
      </c>
      <c r="D29" s="14">
        <v>0.03006384</v>
      </c>
      <c r="E29" s="14">
        <v>0.02841152</v>
      </c>
      <c r="F29" s="25">
        <v>-0.03267662</v>
      </c>
      <c r="G29" s="35">
        <v>0.02481208</v>
      </c>
    </row>
    <row r="30" spans="1:7" ht="12">
      <c r="A30" s="21" t="s">
        <v>38</v>
      </c>
      <c r="B30" s="31">
        <v>-0.05005656</v>
      </c>
      <c r="C30" s="16">
        <v>0.09416821</v>
      </c>
      <c r="D30" s="16">
        <v>0.01629665</v>
      </c>
      <c r="E30" s="16">
        <v>-0.08651252</v>
      </c>
      <c r="F30" s="27">
        <v>0.3056109</v>
      </c>
      <c r="G30" s="37">
        <v>0.03928747</v>
      </c>
    </row>
    <row r="31" spans="1:7" ht="12">
      <c r="A31" s="20" t="s">
        <v>39</v>
      </c>
      <c r="B31" s="29">
        <v>0.04619414</v>
      </c>
      <c r="C31" s="14">
        <v>0.03476665</v>
      </c>
      <c r="D31" s="14">
        <v>0.002179676</v>
      </c>
      <c r="E31" s="14">
        <v>-0.006727089</v>
      </c>
      <c r="F31" s="25">
        <v>0.0218527</v>
      </c>
      <c r="G31" s="35">
        <v>0.01687093</v>
      </c>
    </row>
    <row r="32" spans="1:7" ht="12">
      <c r="A32" s="20" t="s">
        <v>40</v>
      </c>
      <c r="B32" s="29">
        <v>0.04867939</v>
      </c>
      <c r="C32" s="14">
        <v>0.02372215</v>
      </c>
      <c r="D32" s="14">
        <v>0.00842927</v>
      </c>
      <c r="E32" s="14">
        <v>-0.005691136</v>
      </c>
      <c r="F32" s="25">
        <v>-0.02350882</v>
      </c>
      <c r="G32" s="35">
        <v>0.01027176</v>
      </c>
    </row>
    <row r="33" spans="1:7" ht="12">
      <c r="A33" s="20" t="s">
        <v>41</v>
      </c>
      <c r="B33" s="29">
        <v>0.1477079</v>
      </c>
      <c r="C33" s="14">
        <v>0.1235361</v>
      </c>
      <c r="D33" s="14">
        <v>0.1030673</v>
      </c>
      <c r="E33" s="14">
        <v>0.1309944</v>
      </c>
      <c r="F33" s="25">
        <v>0.105959</v>
      </c>
      <c r="G33" s="35">
        <v>0.1215625</v>
      </c>
    </row>
    <row r="34" spans="1:7" ht="12">
      <c r="A34" s="21" t="s">
        <v>42</v>
      </c>
      <c r="B34" s="31">
        <v>-0.03737896</v>
      </c>
      <c r="C34" s="16">
        <v>-0.009884169</v>
      </c>
      <c r="D34" s="16">
        <v>-0.006252133</v>
      </c>
      <c r="E34" s="16">
        <v>0.004168151</v>
      </c>
      <c r="F34" s="27">
        <v>-0.0149747</v>
      </c>
      <c r="G34" s="37">
        <v>-0.01029609</v>
      </c>
    </row>
    <row r="35" spans="1:7" ht="12.75" thickBot="1">
      <c r="A35" s="22" t="s">
        <v>43</v>
      </c>
      <c r="B35" s="32">
        <v>-0.00122883</v>
      </c>
      <c r="C35" s="17">
        <v>-0.008386299</v>
      </c>
      <c r="D35" s="17">
        <v>-0.001562666</v>
      </c>
      <c r="E35" s="17">
        <v>-0.00526977</v>
      </c>
      <c r="F35" s="28">
        <v>-0.003617088</v>
      </c>
      <c r="G35" s="38">
        <v>-0.004322458</v>
      </c>
    </row>
    <row r="36" spans="1:7" ht="12">
      <c r="A36" s="4" t="s">
        <v>44</v>
      </c>
      <c r="B36" s="3">
        <v>24.14551</v>
      </c>
      <c r="C36" s="3">
        <v>24.14856</v>
      </c>
      <c r="D36" s="3">
        <v>24.15772</v>
      </c>
      <c r="E36" s="3">
        <v>24.16077</v>
      </c>
      <c r="F36" s="3">
        <v>24.17297</v>
      </c>
      <c r="G36" s="3"/>
    </row>
    <row r="37" spans="1:6" ht="12">
      <c r="A37" s="4" t="s">
        <v>45</v>
      </c>
      <c r="B37" s="2">
        <v>-0.3311157</v>
      </c>
      <c r="C37" s="2">
        <v>-0.3133138</v>
      </c>
      <c r="D37" s="2">
        <v>-0.3067017</v>
      </c>
      <c r="E37" s="2">
        <v>-0.3051758</v>
      </c>
      <c r="F37" s="2">
        <v>-0.298055</v>
      </c>
    </row>
    <row r="38" spans="1:7" ht="12">
      <c r="A38" s="4" t="s">
        <v>53</v>
      </c>
      <c r="B38" s="2">
        <v>0</v>
      </c>
      <c r="C38" s="2">
        <v>-5.725142E-05</v>
      </c>
      <c r="D38" s="2">
        <v>-2.022973E-05</v>
      </c>
      <c r="E38" s="2">
        <v>9.601235E-05</v>
      </c>
      <c r="F38" s="2">
        <v>-3.598041E-05</v>
      </c>
      <c r="G38" s="2">
        <v>0.0002637148</v>
      </c>
    </row>
    <row r="39" spans="1:7" ht="12.75" thickBot="1">
      <c r="A39" s="4" t="s">
        <v>54</v>
      </c>
      <c r="B39" s="2">
        <v>7.390615E-05</v>
      </c>
      <c r="C39" s="2">
        <v>-0.0001283293</v>
      </c>
      <c r="D39" s="2">
        <v>-7.980317E-05</v>
      </c>
      <c r="E39" s="2">
        <v>1.901001E-05</v>
      </c>
      <c r="F39" s="2">
        <v>0.0002621341</v>
      </c>
      <c r="G39" s="2">
        <v>0.001062027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3.116977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0.00376</v>
      </c>
      <c r="D4">
        <v>0.00376</v>
      </c>
      <c r="E4">
        <v>0.003763</v>
      </c>
      <c r="F4">
        <v>0.002087</v>
      </c>
      <c r="G4">
        <v>0.011722</v>
      </c>
    </row>
    <row r="5" spans="1:7" ht="12.75">
      <c r="A5" t="s">
        <v>13</v>
      </c>
      <c r="B5">
        <v>6.605203</v>
      </c>
      <c r="C5">
        <v>4.072086</v>
      </c>
      <c r="D5">
        <v>-0.59419</v>
      </c>
      <c r="E5">
        <v>-3.690339</v>
      </c>
      <c r="F5">
        <v>-6.799555</v>
      </c>
      <c r="G5">
        <v>5.075041</v>
      </c>
    </row>
    <row r="6" spans="1:7" ht="12.75">
      <c r="A6" t="s">
        <v>14</v>
      </c>
      <c r="B6" s="49">
        <v>1.699222</v>
      </c>
      <c r="C6" s="49">
        <v>33.0625</v>
      </c>
      <c r="D6" s="49">
        <v>11.95563</v>
      </c>
      <c r="E6" s="49">
        <v>-56.56039</v>
      </c>
      <c r="F6" s="49">
        <v>19.06788</v>
      </c>
      <c r="G6" s="49">
        <v>0.005071802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4.669126</v>
      </c>
      <c r="C8" s="49">
        <v>-0.3197213</v>
      </c>
      <c r="D8" s="49">
        <v>-0.7046074</v>
      </c>
      <c r="E8" s="49">
        <v>0.5525051</v>
      </c>
      <c r="F8" s="49">
        <v>-0.5238348</v>
      </c>
      <c r="G8" s="49">
        <v>0.4925919</v>
      </c>
    </row>
    <row r="9" spans="1:7" ht="12.75">
      <c r="A9" t="s">
        <v>17</v>
      </c>
      <c r="B9" s="49">
        <v>-0.08665869</v>
      </c>
      <c r="C9" s="49">
        <v>-0.5013629</v>
      </c>
      <c r="D9" s="49">
        <v>-0.07942323</v>
      </c>
      <c r="E9" s="49">
        <v>0.5183594</v>
      </c>
      <c r="F9" s="49">
        <v>-0.8414726</v>
      </c>
      <c r="G9" s="49">
        <v>-0.1397729</v>
      </c>
    </row>
    <row r="10" spans="1:7" ht="12.75">
      <c r="A10" t="s">
        <v>18</v>
      </c>
      <c r="B10" s="49">
        <v>-1.023841</v>
      </c>
      <c r="C10" s="49">
        <v>-0.8396904</v>
      </c>
      <c r="D10" s="49">
        <v>-0.0485385</v>
      </c>
      <c r="E10" s="49">
        <v>0.07486228</v>
      </c>
      <c r="F10" s="49">
        <v>0.06884156</v>
      </c>
      <c r="G10" s="49">
        <v>-0.3346528</v>
      </c>
    </row>
    <row r="11" spans="1:7" ht="12.75">
      <c r="A11" t="s">
        <v>19</v>
      </c>
      <c r="B11" s="49">
        <v>1.019872</v>
      </c>
      <c r="C11" s="49">
        <v>0.7157035</v>
      </c>
      <c r="D11" s="49">
        <v>0.3380012</v>
      </c>
      <c r="E11" s="49">
        <v>-0.1996242</v>
      </c>
      <c r="F11" s="49">
        <v>12.09454</v>
      </c>
      <c r="G11" s="49">
        <v>1.967221</v>
      </c>
    </row>
    <row r="12" spans="1:7" ht="12.75">
      <c r="A12" t="s">
        <v>20</v>
      </c>
      <c r="B12" s="49">
        <v>0.008252702</v>
      </c>
      <c r="C12" s="49">
        <v>-0.236952</v>
      </c>
      <c r="D12" s="49">
        <v>-0.01939109</v>
      </c>
      <c r="E12" s="49">
        <v>0.1690573</v>
      </c>
      <c r="F12" s="49">
        <v>-0.1554964</v>
      </c>
      <c r="G12" s="49">
        <v>-0.04053422</v>
      </c>
    </row>
    <row r="13" spans="1:7" ht="12.75">
      <c r="A13" t="s">
        <v>21</v>
      </c>
      <c r="B13" s="49">
        <v>0.04234542</v>
      </c>
      <c r="C13" s="49">
        <v>-0.1154997</v>
      </c>
      <c r="D13" s="49">
        <v>0.03846677</v>
      </c>
      <c r="E13" s="49">
        <v>0.1745148</v>
      </c>
      <c r="F13" s="49">
        <v>-0.1818526</v>
      </c>
      <c r="G13" s="49">
        <v>0.00533642</v>
      </c>
    </row>
    <row r="14" spans="1:7" ht="12.75">
      <c r="A14" t="s">
        <v>22</v>
      </c>
      <c r="B14" s="49">
        <v>-0.1759272</v>
      </c>
      <c r="C14" s="49">
        <v>-0.0320817</v>
      </c>
      <c r="D14" s="49">
        <v>-0.04962266</v>
      </c>
      <c r="E14" s="49">
        <v>0.1893875</v>
      </c>
      <c r="F14" s="49">
        <v>0.1274617</v>
      </c>
      <c r="G14" s="49">
        <v>0.01747967</v>
      </c>
    </row>
    <row r="15" spans="1:7" ht="12.75">
      <c r="A15" t="s">
        <v>23</v>
      </c>
      <c r="B15" s="49">
        <v>-0.2852881</v>
      </c>
      <c r="C15" s="49">
        <v>-0.03993739</v>
      </c>
      <c r="D15" s="49">
        <v>-0.006092326</v>
      </c>
      <c r="E15" s="49">
        <v>0.01924776</v>
      </c>
      <c r="F15" s="49">
        <v>-0.2724212</v>
      </c>
      <c r="G15" s="49">
        <v>-0.08409599</v>
      </c>
    </row>
    <row r="16" spans="1:7" ht="12.75">
      <c r="A16" t="s">
        <v>24</v>
      </c>
      <c r="B16" s="49">
        <v>-0.003171095</v>
      </c>
      <c r="C16" s="49">
        <v>-0.04498229</v>
      </c>
      <c r="D16" s="49">
        <v>0.01389915</v>
      </c>
      <c r="E16" s="49">
        <v>-0.0502543</v>
      </c>
      <c r="F16" s="49">
        <v>-0.04497721</v>
      </c>
      <c r="G16" s="49">
        <v>-0.02603717</v>
      </c>
    </row>
    <row r="17" spans="1:7" ht="12.75">
      <c r="A17" t="s">
        <v>25</v>
      </c>
      <c r="B17" s="49">
        <v>-0.05134073</v>
      </c>
      <c r="C17" s="49">
        <v>-0.02982386</v>
      </c>
      <c r="D17" s="49">
        <v>-0.02627709</v>
      </c>
      <c r="E17" s="49">
        <v>-0.03720446</v>
      </c>
      <c r="F17" s="49">
        <v>-0.04275951</v>
      </c>
      <c r="G17" s="49">
        <v>-0.03558891</v>
      </c>
    </row>
    <row r="18" spans="1:7" ht="12.75">
      <c r="A18" t="s">
        <v>26</v>
      </c>
      <c r="B18" s="49">
        <v>0.006547182</v>
      </c>
      <c r="C18" s="49">
        <v>0.02281071</v>
      </c>
      <c r="D18" s="49">
        <v>0.0218992</v>
      </c>
      <c r="E18" s="49">
        <v>0.05366223</v>
      </c>
      <c r="F18" s="49">
        <v>0.002305004</v>
      </c>
      <c r="G18" s="49">
        <v>0.02492206</v>
      </c>
    </row>
    <row r="19" spans="1:7" ht="12.75">
      <c r="A19" t="s">
        <v>27</v>
      </c>
      <c r="B19" s="49">
        <v>-0.211189</v>
      </c>
      <c r="C19" s="49">
        <v>-0.2114393</v>
      </c>
      <c r="D19" s="49">
        <v>-0.2098186</v>
      </c>
      <c r="E19" s="49">
        <v>-0.2145884</v>
      </c>
      <c r="F19" s="49">
        <v>-0.1640357</v>
      </c>
      <c r="G19" s="49">
        <v>-0.2054442</v>
      </c>
    </row>
    <row r="20" spans="1:7" ht="12.75">
      <c r="A20" t="s">
        <v>28</v>
      </c>
      <c r="B20" s="49">
        <v>0.004677925</v>
      </c>
      <c r="C20" s="49">
        <v>0.000179301</v>
      </c>
      <c r="D20" s="49">
        <v>-0.0009564066</v>
      </c>
      <c r="E20" s="49">
        <v>-0.005641092</v>
      </c>
      <c r="F20" s="49">
        <v>-0.01022584</v>
      </c>
      <c r="G20" s="49">
        <v>-0.002232195</v>
      </c>
    </row>
    <row r="21" spans="1:7" ht="12.75">
      <c r="A21" t="s">
        <v>29</v>
      </c>
      <c r="B21" s="49">
        <v>-43.45934</v>
      </c>
      <c r="C21" s="49">
        <v>75.7621</v>
      </c>
      <c r="D21" s="49">
        <v>46.9289</v>
      </c>
      <c r="E21" s="49">
        <v>-10.76551</v>
      </c>
      <c r="F21" s="49">
        <v>-154.4844</v>
      </c>
      <c r="G21" s="49">
        <v>0.011747</v>
      </c>
    </row>
    <row r="22" spans="1:7" ht="12.75">
      <c r="A22" t="s">
        <v>30</v>
      </c>
      <c r="B22" s="49">
        <v>132.1118</v>
      </c>
      <c r="C22" s="49">
        <v>81.44352</v>
      </c>
      <c r="D22" s="49">
        <v>-11.88381</v>
      </c>
      <c r="E22" s="49">
        <v>-73.80812</v>
      </c>
      <c r="F22" s="49">
        <v>-135.9995</v>
      </c>
      <c r="G22" s="49">
        <v>0</v>
      </c>
    </row>
    <row r="23" spans="1:7" ht="12.75">
      <c r="A23" t="s">
        <v>31</v>
      </c>
      <c r="B23" s="49">
        <v>-2.706745</v>
      </c>
      <c r="C23" s="49">
        <v>-2.770117</v>
      </c>
      <c r="D23" s="49">
        <v>-0.5609149</v>
      </c>
      <c r="E23" s="49">
        <v>-2.914271</v>
      </c>
      <c r="F23" s="49">
        <v>9.356687</v>
      </c>
      <c r="G23" s="49">
        <v>-0.6458141</v>
      </c>
    </row>
    <row r="24" spans="1:7" ht="12.75">
      <c r="A24" t="s">
        <v>32</v>
      </c>
      <c r="B24" s="49">
        <v>0.1937335</v>
      </c>
      <c r="C24" s="49">
        <v>-1.859464</v>
      </c>
      <c r="D24" s="49">
        <v>-1.401242</v>
      </c>
      <c r="E24" s="49">
        <v>-0.5215052</v>
      </c>
      <c r="F24" s="49">
        <v>-0.99933</v>
      </c>
      <c r="G24" s="49">
        <v>-1.015188</v>
      </c>
    </row>
    <row r="25" spans="1:7" ht="12.75">
      <c r="A25" t="s">
        <v>33</v>
      </c>
      <c r="B25" s="49">
        <v>-0.635334</v>
      </c>
      <c r="C25" s="49">
        <v>-1.409479</v>
      </c>
      <c r="D25" s="49">
        <v>-0.2671083</v>
      </c>
      <c r="E25" s="49">
        <v>-1.020542</v>
      </c>
      <c r="F25" s="49">
        <v>-1.968618</v>
      </c>
      <c r="G25" s="49">
        <v>-1.003673</v>
      </c>
    </row>
    <row r="26" spans="1:7" ht="12.75">
      <c r="A26" t="s">
        <v>34</v>
      </c>
      <c r="B26" s="49">
        <v>-0.63441</v>
      </c>
      <c r="C26" s="49">
        <v>0.2615201</v>
      </c>
      <c r="D26" s="49">
        <v>-0.2681112</v>
      </c>
      <c r="E26" s="49">
        <v>-0.1761989</v>
      </c>
      <c r="F26" s="49">
        <v>1.894893</v>
      </c>
      <c r="G26" s="49">
        <v>0.1171144</v>
      </c>
    </row>
    <row r="27" spans="1:7" ht="12.75">
      <c r="A27" t="s">
        <v>35</v>
      </c>
      <c r="B27" s="49">
        <v>0.2271373</v>
      </c>
      <c r="C27" s="49">
        <v>0.1842334</v>
      </c>
      <c r="D27" s="49">
        <v>0.07090562</v>
      </c>
      <c r="E27" s="49">
        <v>0.3146833</v>
      </c>
      <c r="F27" s="49">
        <v>0.5168687</v>
      </c>
      <c r="G27" s="49">
        <v>0.238982</v>
      </c>
    </row>
    <row r="28" spans="1:7" ht="12.75">
      <c r="A28" t="s">
        <v>36</v>
      </c>
      <c r="B28" s="49">
        <v>0.102489</v>
      </c>
      <c r="C28" s="49">
        <v>-0.01556655</v>
      </c>
      <c r="D28" s="49">
        <v>-0.1244017</v>
      </c>
      <c r="E28" s="49">
        <v>-0.184777</v>
      </c>
      <c r="F28" s="49">
        <v>-0.3258624</v>
      </c>
      <c r="G28" s="49">
        <v>-0.1067972</v>
      </c>
    </row>
    <row r="29" spans="1:7" ht="12.75">
      <c r="A29" t="s">
        <v>37</v>
      </c>
      <c r="B29" s="49">
        <v>0.07882823</v>
      </c>
      <c r="C29" s="49">
        <v>0.01534874</v>
      </c>
      <c r="D29" s="49">
        <v>0.03006384</v>
      </c>
      <c r="E29" s="49">
        <v>0.02841152</v>
      </c>
      <c r="F29" s="49">
        <v>-0.03267662</v>
      </c>
      <c r="G29" s="49">
        <v>0.02481208</v>
      </c>
    </row>
    <row r="30" spans="1:7" ht="12.75">
      <c r="A30" t="s">
        <v>38</v>
      </c>
      <c r="B30" s="49">
        <v>-0.05005656</v>
      </c>
      <c r="C30" s="49">
        <v>0.09416821</v>
      </c>
      <c r="D30" s="49">
        <v>0.01629665</v>
      </c>
      <c r="E30" s="49">
        <v>-0.08651252</v>
      </c>
      <c r="F30" s="49">
        <v>0.3056109</v>
      </c>
      <c r="G30" s="49">
        <v>0.03928747</v>
      </c>
    </row>
    <row r="31" spans="1:7" ht="12.75">
      <c r="A31" t="s">
        <v>39</v>
      </c>
      <c r="B31" s="49">
        <v>0.04619414</v>
      </c>
      <c r="C31" s="49">
        <v>0.03476665</v>
      </c>
      <c r="D31" s="49">
        <v>0.002179676</v>
      </c>
      <c r="E31" s="49">
        <v>-0.006727089</v>
      </c>
      <c r="F31" s="49">
        <v>0.0218527</v>
      </c>
      <c r="G31" s="49">
        <v>0.01687093</v>
      </c>
    </row>
    <row r="32" spans="1:7" ht="12.75">
      <c r="A32" t="s">
        <v>40</v>
      </c>
      <c r="B32" s="49">
        <v>0.04867939</v>
      </c>
      <c r="C32" s="49">
        <v>0.02372215</v>
      </c>
      <c r="D32" s="49">
        <v>0.00842927</v>
      </c>
      <c r="E32" s="49">
        <v>-0.005691136</v>
      </c>
      <c r="F32" s="49">
        <v>-0.02350882</v>
      </c>
      <c r="G32" s="49">
        <v>0.01027176</v>
      </c>
    </row>
    <row r="33" spans="1:7" ht="12.75">
      <c r="A33" t="s">
        <v>41</v>
      </c>
      <c r="B33" s="49">
        <v>0.1477079</v>
      </c>
      <c r="C33" s="49">
        <v>0.1235361</v>
      </c>
      <c r="D33" s="49">
        <v>0.1030673</v>
      </c>
      <c r="E33" s="49">
        <v>0.1309944</v>
      </c>
      <c r="F33" s="49">
        <v>0.105959</v>
      </c>
      <c r="G33" s="49">
        <v>0.1215625</v>
      </c>
    </row>
    <row r="34" spans="1:7" ht="12.75">
      <c r="A34" t="s">
        <v>42</v>
      </c>
      <c r="B34" s="49">
        <v>-0.03737896</v>
      </c>
      <c r="C34" s="49">
        <v>-0.009884169</v>
      </c>
      <c r="D34" s="49">
        <v>-0.006252133</v>
      </c>
      <c r="E34" s="49">
        <v>0.004168151</v>
      </c>
      <c r="F34" s="49">
        <v>-0.0149747</v>
      </c>
      <c r="G34" s="49">
        <v>-0.01029609</v>
      </c>
    </row>
    <row r="35" spans="1:7" ht="12.75">
      <c r="A35" t="s">
        <v>43</v>
      </c>
      <c r="B35" s="49">
        <v>-0.00122883</v>
      </c>
      <c r="C35" s="49">
        <v>-0.008386299</v>
      </c>
      <c r="D35" s="49">
        <v>-0.001562666</v>
      </c>
      <c r="E35" s="49">
        <v>-0.00526977</v>
      </c>
      <c r="F35" s="49">
        <v>-0.003617088</v>
      </c>
      <c r="G35" s="49">
        <v>-0.004322458</v>
      </c>
    </row>
    <row r="36" spans="1:6" ht="12.75">
      <c r="A36" t="s">
        <v>44</v>
      </c>
      <c r="B36" s="49">
        <v>24.14551</v>
      </c>
      <c r="C36" s="49">
        <v>24.14856</v>
      </c>
      <c r="D36" s="49">
        <v>24.15772</v>
      </c>
      <c r="E36" s="49">
        <v>24.16077</v>
      </c>
      <c r="F36" s="49">
        <v>24.17297</v>
      </c>
    </row>
    <row r="37" spans="1:6" ht="12.75">
      <c r="A37" t="s">
        <v>45</v>
      </c>
      <c r="B37" s="49">
        <v>-0.3311157</v>
      </c>
      <c r="C37" s="49">
        <v>-0.3133138</v>
      </c>
      <c r="D37" s="49">
        <v>-0.3067017</v>
      </c>
      <c r="E37" s="49">
        <v>-0.3051758</v>
      </c>
      <c r="F37" s="49">
        <v>-0.298055</v>
      </c>
    </row>
    <row r="38" spans="1:7" ht="12.75">
      <c r="A38" t="s">
        <v>55</v>
      </c>
      <c r="B38" s="49">
        <v>0</v>
      </c>
      <c r="C38" s="49">
        <v>-5.725142E-05</v>
      </c>
      <c r="D38" s="49">
        <v>-2.022973E-05</v>
      </c>
      <c r="E38" s="49">
        <v>9.601235E-05</v>
      </c>
      <c r="F38" s="49">
        <v>-3.598041E-05</v>
      </c>
      <c r="G38" s="49">
        <v>0.0002637148</v>
      </c>
    </row>
    <row r="39" spans="1:7" ht="12.75">
      <c r="A39" t="s">
        <v>56</v>
      </c>
      <c r="B39" s="49">
        <v>7.390615E-05</v>
      </c>
      <c r="C39" s="49">
        <v>-0.0001283293</v>
      </c>
      <c r="D39" s="49">
        <v>-7.980317E-05</v>
      </c>
      <c r="E39" s="49">
        <v>1.901001E-05</v>
      </c>
      <c r="F39" s="49">
        <v>0.0002621341</v>
      </c>
      <c r="G39" s="49">
        <v>0.001062027</v>
      </c>
    </row>
    <row r="40" spans="2:5" ht="12.75">
      <c r="B40" t="s">
        <v>46</v>
      </c>
      <c r="C40" t="s">
        <v>47</v>
      </c>
      <c r="D40" t="s">
        <v>48</v>
      </c>
      <c r="E40">
        <v>3.116977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-1.9122900601086297E-06</v>
      </c>
      <c r="C50">
        <f>-0.017/(C7*C7+C22*C22)*(C21*C22+C6*C7)</f>
        <v>-5.7251408945285775E-05</v>
      </c>
      <c r="D50">
        <f>-0.017/(D7*D7+D22*D22)*(D21*D22+D6*D7)</f>
        <v>-2.0229734428281136E-05</v>
      </c>
      <c r="E50">
        <f>-0.017/(E7*E7+E22*E22)*(E21*E22+E6*E7)</f>
        <v>9.601235364481326E-05</v>
      </c>
      <c r="F50">
        <f>-0.017/(F7*F7+F22*F22)*(F21*F22+F6*F7)</f>
        <v>-3.598040730962328E-05</v>
      </c>
      <c r="G50">
        <f>(B50*B$4+C50*C$4+D50*D$4+E50*E$4+F50*F$4)/SUM(B$4:F$4)</f>
        <v>-6.046974208654074E-07</v>
      </c>
    </row>
    <row r="51" spans="1:7" ht="12.75">
      <c r="A51" t="s">
        <v>59</v>
      </c>
      <c r="B51">
        <f>-0.017/(B7*B7+B22*B22)*(B21*B7-B6*B22)</f>
        <v>7.39061416081963E-05</v>
      </c>
      <c r="C51">
        <f>-0.017/(C7*C7+C22*C22)*(C21*C7-C6*C22)</f>
        <v>-0.00012832929437305365</v>
      </c>
      <c r="D51">
        <f>-0.017/(D7*D7+D22*D22)*(D21*D7-D6*D22)</f>
        <v>-7.980317063202962E-05</v>
      </c>
      <c r="E51">
        <f>-0.017/(E7*E7+E22*E22)*(E21*E7-E6*E22)</f>
        <v>1.9010016131929884E-05</v>
      </c>
      <c r="F51">
        <f>-0.017/(F7*F7+F22*F22)*(F21*F7-F6*F22)</f>
        <v>0.0002621341482596095</v>
      </c>
      <c r="G51">
        <f>(B51*B$4+C51*C$4+D51*D$4+E51*E$4+F51*F$4)/SUM(B$4:F$4)</f>
        <v>2.0982461219806307E-07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10000.02248427718</v>
      </c>
      <c r="C62">
        <f>C7+(2/0.017)*(C8*C50-C23*C51)</f>
        <v>9999.960331451171</v>
      </c>
      <c r="D62">
        <f>D7+(2/0.017)*(D8*D50-D23*D51)</f>
        <v>9999.996410733307</v>
      </c>
      <c r="E62">
        <f>E7+(2/0.017)*(E8*E50-E23*E51)</f>
        <v>10000.012758547502</v>
      </c>
      <c r="F62">
        <f>F7+(2/0.017)*(F8*F50-F23*F51)</f>
        <v>9999.713663601435</v>
      </c>
    </row>
    <row r="63" spans="1:6" ht="12.75">
      <c r="A63" t="s">
        <v>67</v>
      </c>
      <c r="B63">
        <f>B8+(3/0.017)*(B9*B50-B24*B51)</f>
        <v>4.666628521364634</v>
      </c>
      <c r="C63">
        <f>C8+(3/0.017)*(C9*C50-C24*C51)</f>
        <v>-0.3567660006966238</v>
      </c>
      <c r="D63">
        <f>D8+(3/0.017)*(D9*D50-D24*D51)</f>
        <v>-0.7240574312186642</v>
      </c>
      <c r="E63">
        <f>E8+(3/0.017)*(E9*E50-E24*E51)</f>
        <v>0.5630373461693173</v>
      </c>
      <c r="F63">
        <f>F8+(3/0.017)*(F9*F50-F24*F51)</f>
        <v>-0.47226390965855947</v>
      </c>
    </row>
    <row r="64" spans="1:6" ht="12.75">
      <c r="A64" t="s">
        <v>68</v>
      </c>
      <c r="B64">
        <f>B9+(4/0.017)*(B10*B50-B25*B51)</f>
        <v>-0.07514975693178036</v>
      </c>
      <c r="C64">
        <f>C9+(4/0.017)*(C10*C50-C25*C51)</f>
        <v>-0.5326108969472486</v>
      </c>
      <c r="D64">
        <f>D9+(4/0.017)*(D10*D50-D25*D51)</f>
        <v>-0.084207740182961</v>
      </c>
      <c r="E64">
        <f>E9+(4/0.017)*(E10*E50-E25*E51)</f>
        <v>0.5246154526083128</v>
      </c>
      <c r="F64">
        <f>F9+(4/0.017)*(F10*F50-F25*F51)</f>
        <v>-0.7206337634564928</v>
      </c>
    </row>
    <row r="65" spans="1:6" ht="12.75">
      <c r="A65" t="s">
        <v>69</v>
      </c>
      <c r="B65">
        <f>B10+(5/0.017)*(B11*B50-B26*B51)</f>
        <v>-1.010624381114861</v>
      </c>
      <c r="C65">
        <f>C10+(5/0.017)*(C11*C50-C26*C51)</f>
        <v>-0.8418710893719711</v>
      </c>
      <c r="D65">
        <f>D10+(5/0.017)*(D11*D50-D26*D51)</f>
        <v>-0.05684255833952899</v>
      </c>
      <c r="E65">
        <f>E10+(5/0.017)*(E11*E50-E26*E51)</f>
        <v>0.07021026666028393</v>
      </c>
      <c r="F65">
        <f>F10+(5/0.017)*(F11*F50-F26*F51)</f>
        <v>-0.2052415688295963</v>
      </c>
    </row>
    <row r="66" spans="1:6" ht="12.75">
      <c r="A66" t="s">
        <v>70</v>
      </c>
      <c r="B66">
        <f>B11+(6/0.017)*(B12*B50-B27*B51)</f>
        <v>1.0139416624641269</v>
      </c>
      <c r="C66">
        <f>C11+(6/0.017)*(C12*C50-C27*C51)</f>
        <v>0.7288358687321242</v>
      </c>
      <c r="D66">
        <f>D11+(6/0.017)*(D12*D50-D27*D51)</f>
        <v>0.34013676584444874</v>
      </c>
      <c r="E66">
        <f>E11+(6/0.017)*(E12*E50-E27*E51)</f>
        <v>-0.19600674541256882</v>
      </c>
      <c r="F66">
        <f>F11+(6/0.017)*(F12*F50-F27*F51)</f>
        <v>12.048695019071987</v>
      </c>
    </row>
    <row r="67" spans="1:6" ht="12.75">
      <c r="A67" t="s">
        <v>71</v>
      </c>
      <c r="B67">
        <f>B12+(7/0.017)*(B13*B50-B28*B51)</f>
        <v>0.005100419475807243</v>
      </c>
      <c r="C67">
        <f>C12+(7/0.017)*(C13*C50-C28*C51)</f>
        <v>-0.2350517568668797</v>
      </c>
      <c r="D67">
        <f>D12+(7/0.017)*(D13*D50-D28*D51)</f>
        <v>-0.023799369907882253</v>
      </c>
      <c r="E67">
        <f>E12+(7/0.017)*(E13*E50-E28*E51)</f>
        <v>0.17740302547721437</v>
      </c>
      <c r="F67">
        <f>F12+(7/0.017)*(F13*F50-F28*F51)</f>
        <v>-0.11762936746793981</v>
      </c>
    </row>
    <row r="68" spans="1:6" ht="12.75">
      <c r="A68" t="s">
        <v>72</v>
      </c>
      <c r="B68">
        <f>B13+(8/0.017)*(B14*B50-B29*B51)</f>
        <v>0.03976214165023966</v>
      </c>
      <c r="C68">
        <f>C13+(8/0.017)*(C14*C50-C29*C51)</f>
        <v>-0.11370844564702332</v>
      </c>
      <c r="D68">
        <f>D13+(8/0.017)*(D14*D50-D29*D51)</f>
        <v>0.04006820199378773</v>
      </c>
      <c r="E68">
        <f>E13+(8/0.017)*(E14*E50-E29*E51)</f>
        <v>0.18281759349288207</v>
      </c>
      <c r="F68">
        <f>F13+(8/0.017)*(F14*F50-F29*F51)</f>
        <v>-0.1799798780850231</v>
      </c>
    </row>
    <row r="69" spans="1:6" ht="12.75">
      <c r="A69" t="s">
        <v>73</v>
      </c>
      <c r="B69">
        <f>B14+(9/0.017)*(B15*B50-B30*B51)</f>
        <v>-0.1736798254537007</v>
      </c>
      <c r="C69">
        <f>C14+(9/0.017)*(C15*C50-C30*C51)</f>
        <v>-0.024473517288297754</v>
      </c>
      <c r="D69">
        <f>D14+(9/0.017)*(D15*D50-D30*D51)</f>
        <v>-0.04886889915885889</v>
      </c>
      <c r="E69">
        <f>E14+(9/0.017)*(E15*E50-E30*E51)</f>
        <v>0.1912365378980729</v>
      </c>
      <c r="F69">
        <f>F14+(9/0.017)*(F15*F50-F30*F51)</f>
        <v>0.09023916793463606</v>
      </c>
    </row>
    <row r="70" spans="1:6" ht="12.75">
      <c r="A70" t="s">
        <v>74</v>
      </c>
      <c r="B70">
        <f>B15+(10/0.017)*(B16*B50-B31*B51)</f>
        <v>-0.2872927862346239</v>
      </c>
      <c r="C70">
        <f>C15+(10/0.017)*(C16*C50-C31*C51)</f>
        <v>-0.03579804932805861</v>
      </c>
      <c r="D70">
        <f>D15+(10/0.017)*(D16*D50-D31*D51)</f>
        <v>-0.006155403092663709</v>
      </c>
      <c r="E70">
        <f>E15+(10/0.017)*(E16*E50-E31*E51)</f>
        <v>0.01648472967449317</v>
      </c>
      <c r="F70">
        <f>F15+(10/0.017)*(F16*F50-F31*F51)</f>
        <v>-0.2748388709213072</v>
      </c>
    </row>
    <row r="71" spans="1:6" ht="12.75">
      <c r="A71" t="s">
        <v>75</v>
      </c>
      <c r="B71">
        <f>B16+(11/0.017)*(B17*B50-B32*B51)</f>
        <v>-0.005435495161994814</v>
      </c>
      <c r="C71">
        <f>C16+(11/0.017)*(C17*C50-C32*C51)</f>
        <v>-0.04190765749807732</v>
      </c>
      <c r="D71">
        <f>D16+(11/0.017)*(D17*D50-D32*D51)</f>
        <v>0.014678377721645671</v>
      </c>
      <c r="E71">
        <f>E16+(11/0.017)*(E17*E50-E32*E51)</f>
        <v>-0.0524956465305099</v>
      </c>
      <c r="F71">
        <f>F16+(11/0.017)*(F17*F50-F32*F51)</f>
        <v>-0.039994229998356924</v>
      </c>
    </row>
    <row r="72" spans="1:6" ht="12.75">
      <c r="A72" t="s">
        <v>76</v>
      </c>
      <c r="B72">
        <f>B17+(12/0.017)*(B18*B50-B33*B51)</f>
        <v>-0.05905534723654797</v>
      </c>
      <c r="C72">
        <f>C17+(12/0.017)*(C18*C50-C33*C51)</f>
        <v>-0.019555138642783527</v>
      </c>
      <c r="D72">
        <f>D17+(12/0.017)*(D18*D50-D33*D51)</f>
        <v>-0.02078385541532416</v>
      </c>
      <c r="E72">
        <f>E17+(12/0.017)*(E18*E50-E33*E51)</f>
        <v>-0.03532537904922106</v>
      </c>
      <c r="F72">
        <f>F17+(12/0.017)*(F18*F50-F33*F51)</f>
        <v>-0.06242426802226608</v>
      </c>
    </row>
    <row r="73" spans="1:6" ht="12.75">
      <c r="A73" t="s">
        <v>77</v>
      </c>
      <c r="B73">
        <f>B18+(13/0.017)*(B19*B50-B34*B51)</f>
        <v>0.008968538551388707</v>
      </c>
      <c r="C73">
        <f>C18+(13/0.017)*(C19*C50-C34*C51)</f>
        <v>0.03109765130448367</v>
      </c>
      <c r="D73">
        <f>D18+(13/0.017)*(D19*D50-D34*D51)</f>
        <v>0.024763508750206345</v>
      </c>
      <c r="E73">
        <f>E18+(13/0.017)*(E19*E50-E34*E51)</f>
        <v>0.037846296966698556</v>
      </c>
      <c r="F73">
        <f>F18+(13/0.017)*(F19*F50-F34*F51)</f>
        <v>0.009820113992965323</v>
      </c>
    </row>
    <row r="74" spans="1:6" ht="12.75">
      <c r="A74" t="s">
        <v>78</v>
      </c>
      <c r="B74">
        <f>B19+(14/0.017)*(B20*B50-B35*B51)</f>
        <v>-0.21112157555981284</v>
      </c>
      <c r="C74">
        <f>C19+(14/0.017)*(C20*C50-C35*C51)</f>
        <v>-0.21233404252654436</v>
      </c>
      <c r="D74">
        <f>D19+(14/0.017)*(D20*D50-D35*D51)</f>
        <v>-0.20990536528816564</v>
      </c>
      <c r="E74">
        <f>E19+(14/0.017)*(E20*E50-E35*E51)</f>
        <v>-0.2149519356178056</v>
      </c>
      <c r="F74">
        <f>F19+(14/0.017)*(F20*F50-F35*F51)</f>
        <v>-0.16295185938912923</v>
      </c>
    </row>
    <row r="75" spans="1:6" ht="12.75">
      <c r="A75" t="s">
        <v>79</v>
      </c>
      <c r="B75" s="49">
        <f>B20</f>
        <v>0.004677925</v>
      </c>
      <c r="C75" s="49">
        <f>C20</f>
        <v>0.000179301</v>
      </c>
      <c r="D75" s="49">
        <f>D20</f>
        <v>-0.0009564066</v>
      </c>
      <c r="E75" s="49">
        <f>E20</f>
        <v>-0.005641092</v>
      </c>
      <c r="F75" s="49">
        <f>F20</f>
        <v>-0.01022584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132.15300625516485</v>
      </c>
      <c r="C82">
        <f>C22+(2/0.017)*(C8*C51+C23*C50)</f>
        <v>81.46700502470804</v>
      </c>
      <c r="D82">
        <f>D22+(2/0.017)*(D8*D51+D23*D50)</f>
        <v>-11.875859757172394</v>
      </c>
      <c r="E82">
        <f>E22+(2/0.017)*(E8*E51+E23*E50)</f>
        <v>-73.8398026925888</v>
      </c>
      <c r="F82">
        <f>F22+(2/0.017)*(F8*F51+F23*F50)</f>
        <v>-136.05526145864184</v>
      </c>
    </row>
    <row r="83" spans="1:6" ht="12.75">
      <c r="A83" t="s">
        <v>82</v>
      </c>
      <c r="B83">
        <f>B23+(3/0.017)*(B9*B51+B24*B50)</f>
        <v>-2.7079406030696025</v>
      </c>
      <c r="C83">
        <f>C23+(3/0.017)*(C9*C51+C24*C50)</f>
        <v>-2.739976444517965</v>
      </c>
      <c r="D83">
        <f>D23+(3/0.017)*(D9*D51+D24*D50)</f>
        <v>-0.5547940213343076</v>
      </c>
      <c r="E83">
        <f>E23+(3/0.017)*(E9*E51+E24*E50)</f>
        <v>-2.9213681037295065</v>
      </c>
      <c r="F83">
        <f>F23+(3/0.017)*(F9*F51+F24*F50)</f>
        <v>9.324106575967988</v>
      </c>
    </row>
    <row r="84" spans="1:6" ht="12.75">
      <c r="A84" t="s">
        <v>83</v>
      </c>
      <c r="B84">
        <f>B24+(4/0.017)*(B10*B51+B25*B50)</f>
        <v>0.176215101167711</v>
      </c>
      <c r="C84">
        <f>C24+(4/0.017)*(C10*C51+C25*C50)</f>
        <v>-1.8151224623170308</v>
      </c>
      <c r="D84">
        <f>D24+(4/0.017)*(D10*D51+D25*D50)</f>
        <v>-1.3990591632540443</v>
      </c>
      <c r="E84">
        <f>E24+(4/0.017)*(E10*E51+E25*E50)</f>
        <v>-0.5442255544148028</v>
      </c>
      <c r="F84">
        <f>F24+(4/0.017)*(F10*F51+F25*F50)</f>
        <v>-0.9784176703123486</v>
      </c>
    </row>
    <row r="85" spans="1:6" ht="12.75">
      <c r="A85" t="s">
        <v>84</v>
      </c>
      <c r="B85">
        <f>B25+(5/0.017)*(B11*B51+B26*B50)</f>
        <v>-0.6128081234143329</v>
      </c>
      <c r="C85">
        <f>C25+(5/0.017)*(C11*C51+C26*C50)</f>
        <v>-1.440896093919952</v>
      </c>
      <c r="D85">
        <f>D25+(5/0.017)*(D11*D51+D26*D50)</f>
        <v>-0.2734464614894656</v>
      </c>
      <c r="E85">
        <f>E25+(5/0.017)*(E11*E51+E26*E50)</f>
        <v>-1.0266338030473385</v>
      </c>
      <c r="F85">
        <f>F25+(5/0.017)*(F11*F51+F26*F50)</f>
        <v>-1.0562024354283457</v>
      </c>
    </row>
    <row r="86" spans="1:6" ht="12.75">
      <c r="A86" t="s">
        <v>85</v>
      </c>
      <c r="B86">
        <f>B26+(6/0.017)*(B12*B51+B27*B50)</f>
        <v>-0.6343480330723792</v>
      </c>
      <c r="C86">
        <f>C26+(6/0.017)*(C12*C51+C27*C50)</f>
        <v>0.26852960396547176</v>
      </c>
      <c r="D86">
        <f>D26+(6/0.017)*(D12*D51+D27*D50)</f>
        <v>-0.26807129343460995</v>
      </c>
      <c r="E86">
        <f>E26+(6/0.017)*(E12*E51+E27*E50)</f>
        <v>-0.16440104131084562</v>
      </c>
      <c r="F86">
        <f>F26+(6/0.017)*(F12*F51+F27*F50)</f>
        <v>1.8739430955095184</v>
      </c>
    </row>
    <row r="87" spans="1:6" ht="12.75">
      <c r="A87" t="s">
        <v>86</v>
      </c>
      <c r="B87">
        <f>B27+(7/0.017)*(B13*B51+B28*B50)</f>
        <v>0.2283452520810033</v>
      </c>
      <c r="C87">
        <f>C27+(7/0.017)*(C13*C51+C28*C50)</f>
        <v>0.1907035419675598</v>
      </c>
      <c r="D87">
        <f>D27+(7/0.017)*(D13*D51+D28*D50)</f>
        <v>0.07067784952965739</v>
      </c>
      <c r="E87">
        <f>E27+(7/0.017)*(E13*E51+E28*E50)</f>
        <v>0.3087442753798135</v>
      </c>
      <c r="F87">
        <f>F27+(7/0.017)*(F13*F51+F28*F50)</f>
        <v>0.5020677704872748</v>
      </c>
    </row>
    <row r="88" spans="1:6" ht="12.75">
      <c r="A88" t="s">
        <v>87</v>
      </c>
      <c r="B88">
        <f>B28+(8/0.017)*(B14*B51+B29*B50)</f>
        <v>0.09629942682512074</v>
      </c>
      <c r="C88">
        <f>C28+(8/0.017)*(C14*C51+C29*C50)</f>
        <v>-0.014042651208116175</v>
      </c>
      <c r="D88">
        <f>D28+(8/0.017)*(D14*D51+D29*D50)</f>
        <v>-0.12282435312748195</v>
      </c>
      <c r="E88">
        <f>E28+(8/0.017)*(E14*E51+E29*E50)</f>
        <v>-0.18179906290069997</v>
      </c>
      <c r="F88">
        <f>F28+(8/0.017)*(F14*F51+F29*F50)</f>
        <v>-0.3095857965824359</v>
      </c>
    </row>
    <row r="89" spans="1:6" ht="12.75">
      <c r="A89" t="s">
        <v>88</v>
      </c>
      <c r="B89">
        <f>B29+(9/0.017)*(B15*B51+B30*B50)</f>
        <v>0.06771650173526951</v>
      </c>
      <c r="C89">
        <f>C29+(9/0.017)*(C15*C51+C30*C50)</f>
        <v>0.015207849964530182</v>
      </c>
      <c r="D89">
        <f>D29+(9/0.017)*(D15*D51+D30*D50)</f>
        <v>0.030146698251045868</v>
      </c>
      <c r="E89">
        <f>E29+(9/0.017)*(E15*E51+E30*E50)</f>
        <v>0.02420779447461387</v>
      </c>
      <c r="F89">
        <f>F29+(9/0.017)*(F15*F51+F30*F50)</f>
        <v>-0.07630380441241716</v>
      </c>
    </row>
    <row r="90" spans="1:6" ht="12.75">
      <c r="A90" t="s">
        <v>89</v>
      </c>
      <c r="B90">
        <f>B30+(10/0.017)*(B16*B51+B31*B50)</f>
        <v>-0.05024638352404724</v>
      </c>
      <c r="C90">
        <f>C30+(10/0.017)*(C16*C51+C31*C50)</f>
        <v>0.0963929781401038</v>
      </c>
      <c r="D90">
        <f>D30+(10/0.017)*(D16*D51+D31*D50)</f>
        <v>0.015618243820170663</v>
      </c>
      <c r="E90">
        <f>E30+(10/0.017)*(E16*E51+E31*E50)</f>
        <v>-0.08745441335398058</v>
      </c>
      <c r="F90">
        <f>F30+(10/0.017)*(F16*F51+F31*F50)</f>
        <v>0.29821305783455376</v>
      </c>
    </row>
    <row r="91" spans="1:6" ht="12.75">
      <c r="A91" t="s">
        <v>90</v>
      </c>
      <c r="B91">
        <f>B31+(11/0.017)*(B17*B51+B32*B50)</f>
        <v>0.04367870893364409</v>
      </c>
      <c r="C91">
        <f>C31+(11/0.017)*(C17*C51+C32*C50)</f>
        <v>0.036364334257897805</v>
      </c>
      <c r="D91">
        <f>D31+(11/0.017)*(D17*D51+D32*D50)</f>
        <v>0.003426217484591067</v>
      </c>
      <c r="E91">
        <f>E31+(11/0.017)*(E17*E51+E32*E50)</f>
        <v>-0.00753829160103395</v>
      </c>
      <c r="F91">
        <f>F31+(11/0.017)*(F17*F51+F32*F50)</f>
        <v>0.015147313002136703</v>
      </c>
    </row>
    <row r="92" spans="1:6" ht="12.75">
      <c r="A92" t="s">
        <v>91</v>
      </c>
      <c r="B92">
        <f>B32+(12/0.017)*(B18*B51+B33*B50)</f>
        <v>0.04882156643133444</v>
      </c>
      <c r="C92">
        <f>C32+(12/0.017)*(C18*C51+C33*C50)</f>
        <v>0.01666339840066771</v>
      </c>
      <c r="D92">
        <f>D32+(12/0.017)*(D18*D51+D33*D50)</f>
        <v>0.005723870210674172</v>
      </c>
      <c r="E92">
        <f>E32+(12/0.017)*(E18*E51+E33*E50)</f>
        <v>0.003906887893834441</v>
      </c>
      <c r="F92">
        <f>F32+(12/0.017)*(F18*F51+F33*F50)</f>
        <v>-0.025773451330243797</v>
      </c>
    </row>
    <row r="93" spans="1:6" ht="12.75">
      <c r="A93" t="s">
        <v>92</v>
      </c>
      <c r="B93">
        <f>B33+(13/0.017)*(B19*B51+B34*B50)</f>
        <v>0.13582690579743728</v>
      </c>
      <c r="C93">
        <f>C33+(13/0.017)*(C19*C51+C34*C50)</f>
        <v>0.14471825317953319</v>
      </c>
      <c r="D93">
        <f>D33+(13/0.017)*(D19*D51+D34*D50)</f>
        <v>0.1159683994624153</v>
      </c>
      <c r="E93">
        <f>E33+(13/0.017)*(E19*E51+E34*E50)</f>
        <v>0.128180943855748</v>
      </c>
      <c r="F93">
        <f>F33+(13/0.017)*(F19*F51+F34*F50)</f>
        <v>0.07348915793657163</v>
      </c>
    </row>
    <row r="94" spans="1:6" ht="12.75">
      <c r="A94" t="s">
        <v>93</v>
      </c>
      <c r="B94">
        <f>B34+(14/0.017)*(B20*B51+B35*B50)</f>
        <v>-0.03709230813316005</v>
      </c>
      <c r="C94">
        <f>C34+(14/0.017)*(C20*C51+C35*C50)</f>
        <v>-0.009507718995360893</v>
      </c>
      <c r="D94">
        <f>D34+(14/0.017)*(D20*D51+D35*D50)</f>
        <v>-0.006163244037539467</v>
      </c>
      <c r="E94">
        <f>E34+(14/0.017)*(E20*E51+E35*E50)</f>
        <v>0.003663162541703565</v>
      </c>
      <c r="F94">
        <f>F34+(14/0.017)*(F20*F51+F35*F50)</f>
        <v>-0.017075027401631773</v>
      </c>
    </row>
    <row r="95" spans="1:6" ht="12.75">
      <c r="A95" t="s">
        <v>94</v>
      </c>
      <c r="B95" s="49">
        <f>B35</f>
        <v>-0.00122883</v>
      </c>
      <c r="C95" s="49">
        <f>C35</f>
        <v>-0.008386299</v>
      </c>
      <c r="D95" s="49">
        <f>D35</f>
        <v>-0.001562666</v>
      </c>
      <c r="E95" s="49">
        <f>E35</f>
        <v>-0.00526977</v>
      </c>
      <c r="F95" s="49">
        <f>F35</f>
        <v>-0.003617088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4.666618028811309</v>
      </c>
      <c r="C103">
        <f>C63*10000/C62</f>
        <v>-0.3567674159411897</v>
      </c>
      <c r="D103">
        <f>D63*10000/D62</f>
        <v>-0.7240576911022796</v>
      </c>
      <c r="E103">
        <f>E63*10000/E62</f>
        <v>0.5630366278163612</v>
      </c>
      <c r="F103">
        <f>F63*10000/F62</f>
        <v>-0.47227743268047917</v>
      </c>
      <c r="G103">
        <f>AVERAGE(C103:E103)</f>
        <v>-0.1725961597423694</v>
      </c>
      <c r="H103">
        <f>STDEV(C103:E103)</f>
        <v>0.6630175225101888</v>
      </c>
      <c r="I103">
        <f>(B103*B4+C103*C4+D103*D4+E103*E4+F103*F4)/SUM(B4:F4)</f>
        <v>0.48805207095153547</v>
      </c>
      <c r="K103">
        <f>(LN(H103)+LN(H123))/2-LN(K114*K115^3)</f>
        <v>-3.946308757161404</v>
      </c>
    </row>
    <row r="104" spans="1:11" ht="12.75">
      <c r="A104" t="s">
        <v>68</v>
      </c>
      <c r="B104">
        <f>B64*10000/B62</f>
        <v>-0.07514958796336378</v>
      </c>
      <c r="C104">
        <f>C64*10000/C62</f>
        <v>-0.532613009745767</v>
      </c>
      <c r="D104">
        <f>D64*10000/D62</f>
        <v>-0.08420777040737555</v>
      </c>
      <c r="E104">
        <f>E64*10000/E62</f>
        <v>0.5246147832760495</v>
      </c>
      <c r="F104">
        <f>F64*10000/F62</f>
        <v>-0.720654398414998</v>
      </c>
      <c r="G104">
        <f>AVERAGE(C104:E104)</f>
        <v>-0.03073533229236436</v>
      </c>
      <c r="H104">
        <f>STDEV(C104:E104)</f>
        <v>0.5306384153196204</v>
      </c>
      <c r="I104">
        <f>(B104*B4+C104*C4+D104*D4+E104*E4+F104*F4)/SUM(B4:F4)</f>
        <v>-0.12916202590425604</v>
      </c>
      <c r="K104">
        <f>(LN(H104)+LN(H124))/2-LN(K114*K115^4)</f>
        <v>-3.821043731298561</v>
      </c>
    </row>
    <row r="105" spans="1:11" ht="12.75">
      <c r="A105" t="s">
        <v>69</v>
      </c>
      <c r="B105">
        <f>B65*10000/B62</f>
        <v>-1.0106221088040992</v>
      </c>
      <c r="C105">
        <f>C65*10000/C62</f>
        <v>-0.8418744289656603</v>
      </c>
      <c r="D105">
        <f>D65*10000/D62</f>
        <v>-0.05684257874184645</v>
      </c>
      <c r="E105">
        <f>E65*10000/E62</f>
        <v>0.07021017708229599</v>
      </c>
      <c r="F105">
        <f>F65*10000/F62</f>
        <v>-0.2052474458110411</v>
      </c>
      <c r="G105">
        <f>AVERAGE(C105:E105)</f>
        <v>-0.27616894354173693</v>
      </c>
      <c r="H105">
        <f>STDEV(C105:E105)</f>
        <v>0.49401682448036616</v>
      </c>
      <c r="I105">
        <f>(B105*B4+C105*C4+D105*D4+E105*E4+F105*F4)/SUM(B4:F4)</f>
        <v>-0.3729523638617581</v>
      </c>
      <c r="K105">
        <f>(LN(H105)+LN(H125))/2-LN(K114*K115^5)</f>
        <v>-3.310751874275493</v>
      </c>
    </row>
    <row r="106" spans="1:11" ht="12.75">
      <c r="A106" t="s">
        <v>70</v>
      </c>
      <c r="B106">
        <f>B66*10000/B62</f>
        <v>1.0139393826947143</v>
      </c>
      <c r="C106">
        <f>C66*10000/C62</f>
        <v>0.7288387599297179</v>
      </c>
      <c r="D106">
        <f>D66*10000/D62</f>
        <v>0.34013688792864905</v>
      </c>
      <c r="E106">
        <f>E66*10000/E62</f>
        <v>-0.19600649533675069</v>
      </c>
      <c r="F106">
        <f>F66*10000/F62</f>
        <v>12.049040026944736</v>
      </c>
      <c r="G106">
        <f>AVERAGE(C106:E106)</f>
        <v>0.2909897175072054</v>
      </c>
      <c r="H106">
        <f>STDEV(C106:E106)</f>
        <v>0.46437729253006194</v>
      </c>
      <c r="I106">
        <f>(B106*B4+C106*C4+D106*D4+E106*E4+F106*F4)/SUM(B4:F4)</f>
        <v>1.9652445054223164</v>
      </c>
      <c r="K106">
        <f>(LN(H106)+LN(H126))/2-LN(K114*K115^6)</f>
        <v>-3.116406200329893</v>
      </c>
    </row>
    <row r="107" spans="1:11" ht="12.75">
      <c r="A107" t="s">
        <v>71</v>
      </c>
      <c r="B107">
        <f>B67*10000/B62</f>
        <v>0.005100408007908504</v>
      </c>
      <c r="C107">
        <f>C67*10000/C62</f>
        <v>-0.23505268928678794</v>
      </c>
      <c r="D107">
        <f>D67*10000/D62</f>
        <v>-0.02379937845011389</v>
      </c>
      <c r="E107">
        <f>E67*10000/E62</f>
        <v>0.1774027991370104</v>
      </c>
      <c r="F107">
        <f>F67*10000/F62</f>
        <v>-0.11763273572132979</v>
      </c>
      <c r="G107">
        <f>AVERAGE(C107:E107)</f>
        <v>-0.02714975619996381</v>
      </c>
      <c r="H107">
        <f>STDEV(C107:E107)</f>
        <v>0.20624815455181297</v>
      </c>
      <c r="I107">
        <f>(B107*B4+C107*C4+D107*D4+E107*E4+F107*F4)/SUM(B4:F4)</f>
        <v>-0.03452148261157162</v>
      </c>
      <c r="K107">
        <f>(LN(H107)+LN(H127))/2-LN(K114*K115^7)</f>
        <v>-3.3668080968975436</v>
      </c>
    </row>
    <row r="108" spans="1:9" ht="12.75">
      <c r="A108" t="s">
        <v>72</v>
      </c>
      <c r="B108">
        <f>B68*10000/B62</f>
        <v>0.039762052248139265</v>
      </c>
      <c r="C108">
        <f>C68*10000/C62</f>
        <v>-0.11370889671371547</v>
      </c>
      <c r="D108">
        <f>D68*10000/D62</f>
        <v>0.04006821637533918</v>
      </c>
      <c r="E108">
        <f>E68*10000/E62</f>
        <v>0.18281736024448458</v>
      </c>
      <c r="F108">
        <f>F68*10000/F62</f>
        <v>-0.1799850317116007</v>
      </c>
      <c r="G108">
        <f>AVERAGE(C108:E108)</f>
        <v>0.03639222663536943</v>
      </c>
      <c r="H108">
        <f>STDEV(C108:E108)</f>
        <v>0.14829730254403278</v>
      </c>
      <c r="I108">
        <f>(B108*B4+C108*C4+D108*D4+E108*E4+F108*F4)/SUM(B4:F4)</f>
        <v>0.008021846835740368</v>
      </c>
    </row>
    <row r="109" spans="1:9" ht="12.75">
      <c r="A109" t="s">
        <v>73</v>
      </c>
      <c r="B109">
        <f>B69*10000/B62</f>
        <v>-0.1736794349480451</v>
      </c>
      <c r="C109">
        <f>C69*10000/C62</f>
        <v>-0.024473614371574425</v>
      </c>
      <c r="D109">
        <f>D69*10000/D62</f>
        <v>-0.04886891669921639</v>
      </c>
      <c r="E109">
        <f>E69*10000/E62</f>
        <v>0.1912362939083389</v>
      </c>
      <c r="F109">
        <f>F69*10000/F62</f>
        <v>0.09024175188445954</v>
      </c>
      <c r="G109">
        <f>AVERAGE(C109:E109)</f>
        <v>0.039297920945849364</v>
      </c>
      <c r="H109">
        <f>STDEV(C109:E109)</f>
        <v>0.13214664043319715</v>
      </c>
      <c r="I109">
        <f>(B109*B4+C109*C4+D109*D4+E109*E4+F109*F4)/SUM(B4:F4)</f>
        <v>0.015297910320881914</v>
      </c>
    </row>
    <row r="110" spans="1:11" ht="12.75">
      <c r="A110" t="s">
        <v>74</v>
      </c>
      <c r="B110">
        <f>B70*10000/B62</f>
        <v>-0.28729214027901256</v>
      </c>
      <c r="C110">
        <f>C70*10000/C62</f>
        <v>-0.03579819133428871</v>
      </c>
      <c r="D110">
        <f>D70*10000/D62</f>
        <v>-0.006155405302002832</v>
      </c>
      <c r="E110">
        <f>E70*10000/E62</f>
        <v>0.016484708642399343</v>
      </c>
      <c r="F110">
        <f>F70*10000/F62</f>
        <v>-0.27484674078389854</v>
      </c>
      <c r="G110">
        <f>AVERAGE(C110:E110)</f>
        <v>-0.0084896293312974</v>
      </c>
      <c r="H110">
        <f>STDEV(C110:E110)</f>
        <v>0.026219493871112273</v>
      </c>
      <c r="I110">
        <f>(B110*B4+C110*C4+D110*D4+E110*E4+F110*F4)/SUM(B4:F4)</f>
        <v>-0.08440227890990272</v>
      </c>
      <c r="K110">
        <f>EXP(AVERAGE(K103:K107))</f>
        <v>0.029829312380573722</v>
      </c>
    </row>
    <row r="111" spans="1:9" ht="12.75">
      <c r="A111" t="s">
        <v>75</v>
      </c>
      <c r="B111">
        <f>B71*10000/B62</f>
        <v>-0.005435482940704309</v>
      </c>
      <c r="C111">
        <f>C71*10000/C62</f>
        <v>-0.041907823740332556</v>
      </c>
      <c r="D111">
        <f>D71*10000/D62</f>
        <v>0.014678382990108789</v>
      </c>
      <c r="E111">
        <f>E71*10000/E62</f>
        <v>-0.05249557955377536</v>
      </c>
      <c r="F111">
        <f>F71*10000/F62</f>
        <v>-0.03999537521152666</v>
      </c>
      <c r="G111">
        <f>AVERAGE(C111:E111)</f>
        <v>-0.026575006767999707</v>
      </c>
      <c r="H111">
        <f>STDEV(C111:E111)</f>
        <v>0.03611657193300717</v>
      </c>
      <c r="I111">
        <f>(B111*B4+C111*C4+D111*D4+E111*E4+F111*F4)/SUM(B4:F4)</f>
        <v>-0.025311482699607757</v>
      </c>
    </row>
    <row r="112" spans="1:9" ht="12.75">
      <c r="A112" t="s">
        <v>76</v>
      </c>
      <c r="B112">
        <f>B72*10000/B62</f>
        <v>-0.05905521445516689</v>
      </c>
      <c r="C112">
        <f>C72*10000/C62</f>
        <v>-0.019555216215488457</v>
      </c>
      <c r="D112">
        <f>D72*10000/D62</f>
        <v>-0.020783862875206838</v>
      </c>
      <c r="E112">
        <f>E72*10000/E62</f>
        <v>-0.0353253339792259</v>
      </c>
      <c r="F112">
        <f>F72*10000/F62</f>
        <v>-0.06242605550745715</v>
      </c>
      <c r="G112">
        <f>AVERAGE(C112:E112)</f>
        <v>-0.025221471023307063</v>
      </c>
      <c r="H112">
        <f>STDEV(C112:E112)</f>
        <v>0.008771740313506853</v>
      </c>
      <c r="I112">
        <f>(B112*B4+C112*C4+D112*D4+E112*E4+F112*F4)/SUM(B4:F4)</f>
        <v>-0.03508791001733175</v>
      </c>
    </row>
    <row r="113" spans="1:9" ht="12.75">
      <c r="A113" t="s">
        <v>77</v>
      </c>
      <c r="B113">
        <f>B73*10000/B62</f>
        <v>0.008968518386323378</v>
      </c>
      <c r="C113">
        <f>C73*10000/C62</f>
        <v>0.03109777466484295</v>
      </c>
      <c r="D113">
        <f>D73*10000/D62</f>
        <v>0.02476351763849325</v>
      </c>
      <c r="E113">
        <f>E73*10000/E62</f>
        <v>0.037846248680382395</v>
      </c>
      <c r="F113">
        <f>F73*10000/F62</f>
        <v>0.009820395186624345</v>
      </c>
      <c r="G113">
        <f>AVERAGE(C113:E113)</f>
        <v>0.031235846994572863</v>
      </c>
      <c r="H113">
        <f>STDEV(C113:E113)</f>
        <v>0.006542458318918093</v>
      </c>
      <c r="I113">
        <f>(B113*B4+C113*C4+D113*D4+E113*E4+F113*F4)/SUM(B4:F4)</f>
        <v>0.025154788889372347</v>
      </c>
    </row>
    <row r="114" spans="1:11" ht="12.75">
      <c r="A114" t="s">
        <v>78</v>
      </c>
      <c r="B114">
        <f>B74*10000/B62</f>
        <v>-0.2111211008692778</v>
      </c>
      <c r="C114">
        <f>C74*10000/C62</f>
        <v>-0.21233488482821905</v>
      </c>
      <c r="D114">
        <f>D74*10000/D62</f>
        <v>-0.20990544062882632</v>
      </c>
      <c r="E114">
        <f>E74*10000/E62</f>
        <v>-0.2149516613707074</v>
      </c>
      <c r="F114">
        <f>F74*10000/F62</f>
        <v>-0.1629565254275906</v>
      </c>
      <c r="G114">
        <f>AVERAGE(C114:E114)</f>
        <v>-0.21239732894258426</v>
      </c>
      <c r="H114">
        <f>STDEV(C114:E114)</f>
        <v>0.0025236898372246073</v>
      </c>
      <c r="I114">
        <f>(B114*B4+C114*C4+D114*D4+E114*E4+F114*F4)/SUM(B4:F4)</f>
        <v>-0.20561274517309663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0.004677914482047417</v>
      </c>
      <c r="C115">
        <f>C75*10000/C62</f>
        <v>0.00017930171126386883</v>
      </c>
      <c r="D115">
        <f>D75*10000/D62</f>
        <v>-0.0009564069432799586</v>
      </c>
      <c r="E115">
        <f>E75*10000/E62</f>
        <v>-0.005641084802795159</v>
      </c>
      <c r="F115">
        <f>F75*10000/F62</f>
        <v>-0.010226132811404047</v>
      </c>
      <c r="G115">
        <f>AVERAGE(C115:E115)</f>
        <v>-0.002139396678270416</v>
      </c>
      <c r="H115">
        <f>STDEV(C115:E115)</f>
        <v>0.003085259037435859</v>
      </c>
      <c r="I115">
        <f>(B115*B4+C115*C4+D115*D4+E115*E4+F115*F4)/SUM(B4:F4)</f>
        <v>-0.0022327855491476763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132.15270911935067</v>
      </c>
      <c r="C122">
        <f>C82*10000/C62</f>
        <v>81.46732819377668</v>
      </c>
      <c r="D122">
        <f>D82*10000/D62</f>
        <v>-11.875864019736712</v>
      </c>
      <c r="E122">
        <f>E82*10000/E62</f>
        <v>-73.83970848384598</v>
      </c>
      <c r="F122">
        <f>F82*10000/F62</f>
        <v>-136.05915732755193</v>
      </c>
      <c r="G122">
        <f>AVERAGE(C122:E122)</f>
        <v>-1.4160814366020038</v>
      </c>
      <c r="H122">
        <f>STDEV(C122:E122)</f>
        <v>78.18007546146872</v>
      </c>
      <c r="I122">
        <f>(B122*B4+C122*C4+D122*D4+E122*E4+F122*F4)/SUM(B4:F4)</f>
        <v>-0.06964743400706323</v>
      </c>
    </row>
    <row r="123" spans="1:9" ht="12.75">
      <c r="A123" t="s">
        <v>82</v>
      </c>
      <c r="B123">
        <f>B83*10000/B62</f>
        <v>-2.7079345144745814</v>
      </c>
      <c r="C123">
        <f>C83*10000/C62</f>
        <v>-2.7399873136500195</v>
      </c>
      <c r="D123">
        <f>D83*10000/D62</f>
        <v>-0.5547942204647492</v>
      </c>
      <c r="E123">
        <f>E83*10000/E62</f>
        <v>-2.9213643764928894</v>
      </c>
      <c r="F123">
        <f>F83*10000/F62</f>
        <v>9.324373566722585</v>
      </c>
      <c r="G123">
        <f>AVERAGE(C123:E123)</f>
        <v>-2.0720486368692193</v>
      </c>
      <c r="H123">
        <f>STDEV(C123:E123)</f>
        <v>1.3171067279478643</v>
      </c>
      <c r="I123">
        <f>(B123*B4+C123*C4+D123*D4+E123*E4+F123*F4)/SUM(B4:F4)</f>
        <v>-0.6428427614354391</v>
      </c>
    </row>
    <row r="124" spans="1:9" ht="12.75">
      <c r="A124" t="s">
        <v>83</v>
      </c>
      <c r="B124">
        <f>B84*10000/B62</f>
        <v>0.17621470496168404</v>
      </c>
      <c r="C124">
        <f>C84*10000/C62</f>
        <v>-1.815129662672996</v>
      </c>
      <c r="D124">
        <f>D84*10000/D62</f>
        <v>-1.39905966541387</v>
      </c>
      <c r="E124">
        <f>E84*10000/E62</f>
        <v>-0.5442248600629299</v>
      </c>
      <c r="F124">
        <f>F84*10000/F62</f>
        <v>-0.978445686773763</v>
      </c>
      <c r="G124">
        <f>AVERAGE(C124:E124)</f>
        <v>-1.2528047293832654</v>
      </c>
      <c r="H124">
        <f>STDEV(C124:E124)</f>
        <v>0.6479526480070282</v>
      </c>
      <c r="I124">
        <f>(B124*B4+C124*C4+D124*D4+E124*E4+F124*F4)/SUM(B4:F4)</f>
        <v>-1.0091800865471743</v>
      </c>
    </row>
    <row r="125" spans="1:9" ht="12.75">
      <c r="A125" t="s">
        <v>84</v>
      </c>
      <c r="B125">
        <f>B85*10000/B62</f>
        <v>-0.6128067455626603</v>
      </c>
      <c r="C125">
        <f>C85*10000/C62</f>
        <v>-1.4409018097683317</v>
      </c>
      <c r="D125">
        <f>D85*10000/D62</f>
        <v>-0.2734465596367285</v>
      </c>
      <c r="E125">
        <f>E85*10000/E62</f>
        <v>-1.0266324932133954</v>
      </c>
      <c r="F125">
        <f>F85*10000/F62</f>
        <v>-1.056232679214487</v>
      </c>
      <c r="G125">
        <f>AVERAGE(C125:E125)</f>
        <v>-0.9136602875394851</v>
      </c>
      <c r="H125">
        <f>STDEV(C125:E125)</f>
        <v>0.5918699009969021</v>
      </c>
      <c r="I125">
        <f>(B125*B4+C125*C4+D125*D4+E125*E4+F125*F4)/SUM(B4:F4)</f>
        <v>-0.8891644091123885</v>
      </c>
    </row>
    <row r="126" spans="1:9" ht="12.75">
      <c r="A126" t="s">
        <v>85</v>
      </c>
      <c r="B126">
        <f>B86*10000/B62</f>
        <v>-0.6343466067898856</v>
      </c>
      <c r="C126">
        <f>C86*10000/C62</f>
        <v>0.26853066918766805</v>
      </c>
      <c r="D126">
        <f>D86*10000/D62</f>
        <v>-0.268071389652581</v>
      </c>
      <c r="E126">
        <f>E86*10000/E62</f>
        <v>-0.16440083155926374</v>
      </c>
      <c r="F126">
        <f>F86*10000/F62</f>
        <v>1.8739967548576892</v>
      </c>
      <c r="G126">
        <f>AVERAGE(C126:E126)</f>
        <v>-0.054647184008058895</v>
      </c>
      <c r="H126">
        <f>STDEV(C126:E126)</f>
        <v>0.2846398421707581</v>
      </c>
      <c r="I126">
        <f>(B126*B4+C126*C4+D126*D4+E126*E4+F126*F4)/SUM(B4:F4)</f>
        <v>0.1188889796019257</v>
      </c>
    </row>
    <row r="127" spans="1:9" ht="12.75">
      <c r="A127" t="s">
        <v>86</v>
      </c>
      <c r="B127">
        <f>B87*10000/B62</f>
        <v>0.22834473866436364</v>
      </c>
      <c r="C127">
        <f>C87*10000/C62</f>
        <v>0.19070429846383735</v>
      </c>
      <c r="D127">
        <f>D87*10000/D62</f>
        <v>0.07067787489783162</v>
      </c>
      <c r="E127">
        <f>E87*10000/E62</f>
        <v>0.30874388146746573</v>
      </c>
      <c r="F127">
        <f>F87*10000/F62</f>
        <v>0.5020821469266483</v>
      </c>
      <c r="G127">
        <f>AVERAGE(C127:E127)</f>
        <v>0.19004201827637823</v>
      </c>
      <c r="H127">
        <f>STDEV(C127:E127)</f>
        <v>0.11903438508384162</v>
      </c>
      <c r="I127">
        <f>(B127*B4+C127*C4+D127*D4+E127*E4+F127*F4)/SUM(B4:F4)</f>
        <v>0.2372666655175155</v>
      </c>
    </row>
    <row r="128" spans="1:9" ht="12.75">
      <c r="A128" t="s">
        <v>87</v>
      </c>
      <c r="B128">
        <f>B88*10000/B62</f>
        <v>0.09629921030330707</v>
      </c>
      <c r="C128">
        <f>C88*10000/C62</f>
        <v>-0.014042706913496662</v>
      </c>
      <c r="D128">
        <f>D88*10000/D62</f>
        <v>-0.12282439721243375</v>
      </c>
      <c r="E128">
        <f>E88*10000/E62</f>
        <v>-0.1817988309517979</v>
      </c>
      <c r="F128">
        <f>F88*10000/F62</f>
        <v>-0.30959466140447206</v>
      </c>
      <c r="G128">
        <f>AVERAGE(C128:E128)</f>
        <v>-0.10622197835924278</v>
      </c>
      <c r="H128">
        <f>STDEV(C128:E128)</f>
        <v>0.08510146603861224</v>
      </c>
      <c r="I128">
        <f>(B128*B4+C128*C4+D128*D4+E128*E4+F128*F4)/SUM(B4:F4)</f>
        <v>-0.10407012459667776</v>
      </c>
    </row>
    <row r="129" spans="1:9" ht="12.75">
      <c r="A129" t="s">
        <v>88</v>
      </c>
      <c r="B129">
        <f>B89*10000/B62</f>
        <v>0.06771634947995238</v>
      </c>
      <c r="C129">
        <f>C89*10000/C62</f>
        <v>0.015207910292103383</v>
      </c>
      <c r="D129">
        <f>D89*10000/D62</f>
        <v>0.03014670907150374</v>
      </c>
      <c r="E129">
        <f>E89*10000/E62</f>
        <v>0.024207763589023705</v>
      </c>
      <c r="F129">
        <f>F89*10000/F62</f>
        <v>-0.07630598933063455</v>
      </c>
      <c r="G129">
        <f>AVERAGE(C129:E129)</f>
        <v>0.023187460984210276</v>
      </c>
      <c r="H129">
        <f>STDEV(C129:E129)</f>
        <v>0.007521481921595985</v>
      </c>
      <c r="I129">
        <f>(B129*B4+C129*C4+D129*D4+E129*E4+F129*F4)/SUM(B4:F4)</f>
        <v>0.01635122384268899</v>
      </c>
    </row>
    <row r="130" spans="1:9" ht="12.75">
      <c r="A130" t="s">
        <v>89</v>
      </c>
      <c r="B130">
        <f>B90*10000/B62</f>
        <v>-0.05024627054893981</v>
      </c>
      <c r="C130">
        <f>C90*10000/C62</f>
        <v>0.09639336051857665</v>
      </c>
      <c r="D130">
        <f>D90*10000/D62</f>
        <v>0.015618249425976909</v>
      </c>
      <c r="E130">
        <f>E90*10000/E62</f>
        <v>-0.08745430177499423</v>
      </c>
      <c r="F130">
        <f>F90*10000/F62</f>
        <v>0.29822159700435985</v>
      </c>
      <c r="G130">
        <f>AVERAGE(C130:E130)</f>
        <v>0.008185769389853109</v>
      </c>
      <c r="H130">
        <f>STDEV(C130:E130)</f>
        <v>0.09214891237729426</v>
      </c>
      <c r="I130">
        <f>(B130*B4+C130*C4+D130*D4+E130*E4+F130*F4)/SUM(B4:F4)</f>
        <v>0.038428598382144595</v>
      </c>
    </row>
    <row r="131" spans="1:9" ht="12.75">
      <c r="A131" t="s">
        <v>90</v>
      </c>
      <c r="B131">
        <f>B91*10000/B62</f>
        <v>0.04367861072544505</v>
      </c>
      <c r="C131">
        <f>C91*10000/C62</f>
        <v>0.03636447851050695</v>
      </c>
      <c r="D131">
        <f>D91*10000/D62</f>
        <v>0.0034262187143523385</v>
      </c>
      <c r="E131">
        <f>E91*10000/E62</f>
        <v>-0.007538281983281073</v>
      </c>
      <c r="F131">
        <f>F91*10000/F62</f>
        <v>0.015147746737261417</v>
      </c>
      <c r="G131">
        <f>AVERAGE(C131:E131)</f>
        <v>0.010750805080526069</v>
      </c>
      <c r="H131">
        <f>STDEV(C131:E131)</f>
        <v>0.022849513535749117</v>
      </c>
      <c r="I131">
        <f>(B131*B4+C131*C4+D131*D4+E131*E4+F131*F4)/SUM(B4:F4)</f>
        <v>0.016100845005739845</v>
      </c>
    </row>
    <row r="132" spans="1:9" ht="12.75">
      <c r="A132" t="s">
        <v>91</v>
      </c>
      <c r="B132">
        <f>B92*10000/B62</f>
        <v>0.04882145665981805</v>
      </c>
      <c r="C132">
        <f>C92*10000/C62</f>
        <v>0.016663464502213236</v>
      </c>
      <c r="D132">
        <f>D92*10000/D62</f>
        <v>0.00572387226512458</v>
      </c>
      <c r="E132">
        <f>E92*10000/E62</f>
        <v>0.003906882909219323</v>
      </c>
      <c r="F132">
        <f>F92*10000/F62</f>
        <v>-0.025774189339098925</v>
      </c>
      <c r="G132">
        <f>AVERAGE(C132:E132)</f>
        <v>0.008764739892185713</v>
      </c>
      <c r="H132">
        <f>STDEV(C132:E132)</f>
        <v>0.006900561602410278</v>
      </c>
      <c r="I132">
        <f>(B132*B4+C132*C4+D132*D4+E132*E4+F132*F4)/SUM(B4:F4)</f>
        <v>0.00995139831785654</v>
      </c>
    </row>
    <row r="133" spans="1:9" ht="12.75">
      <c r="A133" t="s">
        <v>92</v>
      </c>
      <c r="B133">
        <f>B93*10000/B62</f>
        <v>0.13582660040114408</v>
      </c>
      <c r="C133">
        <f>C93*10000/C62</f>
        <v>0.14471882725811974</v>
      </c>
      <c r="D133">
        <f>D93*10000/D62</f>
        <v>0.11596844108658161</v>
      </c>
      <c r="E133">
        <f>E93*10000/E62</f>
        <v>0.12818078031569055</v>
      </c>
      <c r="F133">
        <f>F93*10000/F62</f>
        <v>0.07349126225890774</v>
      </c>
      <c r="G133">
        <f>AVERAGE(C133:E133)</f>
        <v>0.12962268288679732</v>
      </c>
      <c r="H133">
        <f>STDEV(C133:E133)</f>
        <v>0.014429327375922951</v>
      </c>
      <c r="I133">
        <f>(B133*B4+C133*C4+D133*D4+E133*E4+F133*F4)/SUM(B4:F4)</f>
        <v>0.12302694724916205</v>
      </c>
    </row>
    <row r="134" spans="1:9" ht="12.75">
      <c r="A134" t="s">
        <v>93</v>
      </c>
      <c r="B134">
        <f>B94*10000/B62</f>
        <v>-0.03709222473397383</v>
      </c>
      <c r="C134">
        <f>C94*10000/C62</f>
        <v>-0.009507756711252027</v>
      </c>
      <c r="D134">
        <f>D94*10000/D62</f>
        <v>-0.0061632462496929155</v>
      </c>
      <c r="E134">
        <f>E94*10000/E62</f>
        <v>0.0036631578680461985</v>
      </c>
      <c r="F134">
        <f>F94*10000/F62</f>
        <v>-0.017075516335816898</v>
      </c>
      <c r="G134">
        <f>AVERAGE(C134:E134)</f>
        <v>-0.004002615030966248</v>
      </c>
      <c r="H134">
        <f>STDEV(C134:E134)</f>
        <v>0.006846129794365197</v>
      </c>
      <c r="I134">
        <f>(B134*B4+C134*C4+D134*D4+E134*E4+F134*F4)/SUM(B4:F4)</f>
        <v>-0.010536353562433811</v>
      </c>
    </row>
    <row r="135" spans="1:9" ht="12.75">
      <c r="A135" t="s">
        <v>94</v>
      </c>
      <c r="B135">
        <f>B95*10000/B62</f>
        <v>-0.0012288272370707795</v>
      </c>
      <c r="C135">
        <f>C95*10000/C62</f>
        <v>-0.008386332267363104</v>
      </c>
      <c r="D135">
        <f>D95*10000/D62</f>
        <v>-0.001562666560882704</v>
      </c>
      <c r="E135">
        <f>E95*10000/E62</f>
        <v>-0.005269763276547491</v>
      </c>
      <c r="F135">
        <f>F95*10000/F62</f>
        <v>-0.003617191573360804</v>
      </c>
      <c r="G135">
        <f>AVERAGE(C135:E135)</f>
        <v>-0.005072920701597767</v>
      </c>
      <c r="H135">
        <f>STDEV(C135:E135)</f>
        <v>0.0034160889432117815</v>
      </c>
      <c r="I135">
        <f>(B135*B4+C135*C4+D135*D4+E135*E4+F135*F4)/SUM(B4:F4)</f>
        <v>-0.00432215631388394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2004-07-29T07:51:26Z</cp:lastPrinted>
  <dcterms:created xsi:type="dcterms:W3CDTF">2004-07-29T07:51:26Z</dcterms:created>
  <dcterms:modified xsi:type="dcterms:W3CDTF">2004-08-02T15:49:49Z</dcterms:modified>
  <cp:category/>
  <cp:version/>
  <cp:contentType/>
  <cp:contentStatus/>
</cp:coreProperties>
</file>