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<sst xmlns="http://schemas.openxmlformats.org/spreadsheetml/2006/main" count="204" uniqueCount="98">
  <si>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29/07/2004       11:02:27</t>
  </si>
  <si>
    <t>LISSNER</t>
  </si>
  <si>
    <t>HCMQAP296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</si>
  <si>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</si>
  <si>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</si>
  <si>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</si>
  <si>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</si>
  <si>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</si>
  <si>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</si>
  <si>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</si>
  <si>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</si>
  <si>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</si>
  <si>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</si>
  <si>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</si>
  <si>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</si>
  <si>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</si>
  <si>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</si>
  <si>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</si>
  <si>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</si>
  <si>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</si>
  <si>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</si>
  <si>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</si>
  <si>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</si>
  <si>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</si>
  <si>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</si>
  <si>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</si>
  <si>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</si>
  <si>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</si>
  <si>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</si>
  <si>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</si>
  <si>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</si>
  <si>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</si>
  <si>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</si>
  <si>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</si>
  <si>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</si>
  <si>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</si>
  <si>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</si>
  <si>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</si>
  <si>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</si>
  <si>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</si>
  <si>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</si>
  <si>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</si>
  <si>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</si>
  <si>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</si>
  <si>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</si>
  <si>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</si>
  <si>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</si>
  <si>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-0.003758*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</si>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</sst>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6025467"/>
        <c:axId val="38029392"/>
      </c:lineChart>
      <c:catAx>
        <c:axId val="160254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8029392"/>
        <c:crosses val="autoZero"/>
        <c:auto val="1"/>
        <c:lblOffset val="100"/>
        <c:noMultiLvlLbl val="0"/>
      </c:catAx>
      <c:valAx>
        <c:axId val="3802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602546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-0.002257</v>
      </c>
      <c r="C4" s="13">
        <v>-0.003759</v>
      </c>
      <c r="D4" s="13">
        <v>-0.003758</v>
      </c>
      <c r="E4" s="13">
        <v>-0.003756</v>
      </c>
      <c r="F4" s="24">
        <v>-0.002086</v>
      </c>
      <c r="G4" s="34">
        <v>-0.011711</v>
      </c>
    </row>
    <row r="5" spans="1:7" ht="12.75" thickBot="1">
      <c r="A5" s="44" t="s">
        <v>13</v>
      </c>
      <c r="B5" s="45">
        <v>5.737772</v>
      </c>
      <c r="C5" s="46">
        <v>3.125934</v>
      </c>
      <c r="D5" s="46">
        <v>-0.386377</v>
      </c>
      <c r="E5" s="46">
        <v>-3.105733</v>
      </c>
      <c r="F5" s="47">
        <v>-5.630782</v>
      </c>
      <c r="G5" s="48">
        <v>3.823158</v>
      </c>
    </row>
    <row r="6" spans="1:7" ht="12.75" thickTop="1">
      <c r="A6" s="6" t="s">
        <v>14</v>
      </c>
      <c r="B6" s="39">
        <v>50.48312</v>
      </c>
      <c r="C6" s="40">
        <v>99.7002</v>
      </c>
      <c r="D6" s="40">
        <v>-128.2579</v>
      </c>
      <c r="E6" s="40">
        <v>-45.68695</v>
      </c>
      <c r="F6" s="41">
        <v>79.09513</v>
      </c>
      <c r="G6" s="42">
        <v>0.007650132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2.710558</v>
      </c>
      <c r="C8" s="14">
        <v>-0.8296583</v>
      </c>
      <c r="D8" s="14">
        <v>-2.614696</v>
      </c>
      <c r="E8" s="14">
        <v>-0.6010458</v>
      </c>
      <c r="F8" s="25">
        <v>-4.660615</v>
      </c>
      <c r="G8" s="35">
        <v>-1.204231</v>
      </c>
    </row>
    <row r="9" spans="1:7" ht="12">
      <c r="A9" s="20" t="s">
        <v>17</v>
      </c>
      <c r="B9" s="29">
        <v>0.1490212</v>
      </c>
      <c r="C9" s="14">
        <v>0.9323522</v>
      </c>
      <c r="D9" s="14">
        <v>0.472069</v>
      </c>
      <c r="E9" s="14">
        <v>0.6345182</v>
      </c>
      <c r="F9" s="25">
        <v>-0.2069309</v>
      </c>
      <c r="G9" s="35">
        <v>0.4844804</v>
      </c>
    </row>
    <row r="10" spans="1:7" ht="12">
      <c r="A10" s="20" t="s">
        <v>18</v>
      </c>
      <c r="B10" s="29">
        <v>-0.07623848</v>
      </c>
      <c r="C10" s="14">
        <v>-0.4927946</v>
      </c>
      <c r="D10" s="14">
        <v>0.4826009</v>
      </c>
      <c r="E10" s="14">
        <v>0.3352953</v>
      </c>
      <c r="F10" s="25">
        <v>-0.08612184</v>
      </c>
      <c r="G10" s="35">
        <v>0.05561721</v>
      </c>
    </row>
    <row r="11" spans="1:7" ht="12">
      <c r="A11" s="21" t="s">
        <v>19</v>
      </c>
      <c r="B11" s="31">
        <v>2.208315</v>
      </c>
      <c r="C11" s="16">
        <v>1.220799</v>
      </c>
      <c r="D11" s="16">
        <v>1.443072</v>
      </c>
      <c r="E11" s="16">
        <v>1.216525</v>
      </c>
      <c r="F11" s="27">
        <v>13.52279</v>
      </c>
      <c r="G11" s="37">
        <v>3.059139</v>
      </c>
    </row>
    <row r="12" spans="1:7" ht="12">
      <c r="A12" s="20" t="s">
        <v>20</v>
      </c>
      <c r="B12" s="29">
        <v>0.3162009</v>
      </c>
      <c r="C12" s="14">
        <v>-0.02332724</v>
      </c>
      <c r="D12" s="14">
        <v>0.4121634</v>
      </c>
      <c r="E12" s="14">
        <v>0.07429019</v>
      </c>
      <c r="F12" s="25">
        <v>0.1383604</v>
      </c>
      <c r="G12" s="35">
        <v>0.1756252</v>
      </c>
    </row>
    <row r="13" spans="1:7" ht="12">
      <c r="A13" s="20" t="s">
        <v>21</v>
      </c>
      <c r="B13" s="29">
        <v>0.06737946</v>
      </c>
      <c r="C13" s="14">
        <v>0.3138408</v>
      </c>
      <c r="D13" s="14">
        <v>0.1935349</v>
      </c>
      <c r="E13" s="14">
        <v>0.1069069</v>
      </c>
      <c r="F13" s="25">
        <v>-0.1255861</v>
      </c>
      <c r="G13" s="35">
        <v>0.1407761</v>
      </c>
    </row>
    <row r="14" spans="1:7" ht="12">
      <c r="A14" s="20" t="s">
        <v>22</v>
      </c>
      <c r="B14" s="29">
        <v>-0.1537179</v>
      </c>
      <c r="C14" s="14">
        <v>-0.2763991</v>
      </c>
      <c r="D14" s="14">
        <v>-0.08114623</v>
      </c>
      <c r="E14" s="14">
        <v>-0.00683702</v>
      </c>
      <c r="F14" s="25">
        <v>-0.08184213</v>
      </c>
      <c r="G14" s="35">
        <v>-0.1208631</v>
      </c>
    </row>
    <row r="15" spans="1:7" ht="12">
      <c r="A15" s="21" t="s">
        <v>23</v>
      </c>
      <c r="B15" s="31">
        <v>-0.3286947</v>
      </c>
      <c r="C15" s="16">
        <v>-0.07023384</v>
      </c>
      <c r="D15" s="16">
        <v>-0.03201541</v>
      </c>
      <c r="E15" s="16">
        <v>-0.1329582</v>
      </c>
      <c r="F15" s="27">
        <v>-0.3868884</v>
      </c>
      <c r="G15" s="37">
        <v>-0.155788</v>
      </c>
    </row>
    <row r="16" spans="1:7" ht="12">
      <c r="A16" s="20" t="s">
        <v>24</v>
      </c>
      <c r="B16" s="29">
        <v>-0.003967713</v>
      </c>
      <c r="C16" s="14">
        <v>-0.003755723</v>
      </c>
      <c r="D16" s="14">
        <v>-0.0192652</v>
      </c>
      <c r="E16" s="14">
        <v>-0.0008213457</v>
      </c>
      <c r="F16" s="25">
        <v>-0.02148366</v>
      </c>
      <c r="G16" s="35">
        <v>-0.009180451</v>
      </c>
    </row>
    <row r="17" spans="1:7" ht="12">
      <c r="A17" s="20" t="s">
        <v>25</v>
      </c>
      <c r="B17" s="29">
        <v>-0.05035431</v>
      </c>
      <c r="C17" s="14">
        <v>-0.0407947</v>
      </c>
      <c r="D17" s="14">
        <v>-0.05225249</v>
      </c>
      <c r="E17" s="14">
        <v>-0.04277419</v>
      </c>
      <c r="F17" s="25">
        <v>-0.04326263</v>
      </c>
      <c r="G17" s="35">
        <v>-0.04574273</v>
      </c>
    </row>
    <row r="18" spans="1:7" ht="12">
      <c r="A18" s="20" t="s">
        <v>26</v>
      </c>
      <c r="B18" s="29">
        <v>0.000828615</v>
      </c>
      <c r="C18" s="14">
        <v>-0.008590747</v>
      </c>
      <c r="D18" s="14">
        <v>0.06498913</v>
      </c>
      <c r="E18" s="14">
        <v>0.04394556</v>
      </c>
      <c r="F18" s="25">
        <v>-0.009350016</v>
      </c>
      <c r="G18" s="35">
        <v>0.02299789</v>
      </c>
    </row>
    <row r="19" spans="1:7" ht="12">
      <c r="A19" s="21" t="s">
        <v>27</v>
      </c>
      <c r="B19" s="31">
        <v>-0.2145709</v>
      </c>
      <c r="C19" s="16">
        <v>-0.1831242</v>
      </c>
      <c r="D19" s="16">
        <v>-0.2086519</v>
      </c>
      <c r="E19" s="16">
        <v>-0.204662</v>
      </c>
      <c r="F19" s="27">
        <v>-0.1535191</v>
      </c>
      <c r="G19" s="37">
        <v>-0.1950375</v>
      </c>
    </row>
    <row r="20" spans="1:7" ht="12.75" thickBot="1">
      <c r="A20" s="44" t="s">
        <v>28</v>
      </c>
      <c r="B20" s="45">
        <v>0.003817177</v>
      </c>
      <c r="C20" s="46">
        <v>0.0002361633</v>
      </c>
      <c r="D20" s="46">
        <v>0.002765471</v>
      </c>
      <c r="E20" s="46">
        <v>0.00666644</v>
      </c>
      <c r="F20" s="47">
        <v>0.003209167</v>
      </c>
      <c r="G20" s="48">
        <v>0.003306115</v>
      </c>
    </row>
    <row r="21" spans="1:7" ht="12.75" thickTop="1">
      <c r="A21" s="6" t="s">
        <v>29</v>
      </c>
      <c r="B21" s="39">
        <v>-61.29213</v>
      </c>
      <c r="C21" s="40">
        <v>88.97359</v>
      </c>
      <c r="D21" s="40">
        <v>-11.74845</v>
      </c>
      <c r="E21" s="40">
        <v>-25.69134</v>
      </c>
      <c r="F21" s="41">
        <v>-26.55567</v>
      </c>
      <c r="G21" s="43">
        <v>0.00350252</v>
      </c>
    </row>
    <row r="22" spans="1:7" ht="12">
      <c r="A22" s="20" t="s">
        <v>30</v>
      </c>
      <c r="B22" s="29">
        <v>114.7605</v>
      </c>
      <c r="C22" s="14">
        <v>62.51949</v>
      </c>
      <c r="D22" s="14">
        <v>-7.727543</v>
      </c>
      <c r="E22" s="14">
        <v>-62.11546</v>
      </c>
      <c r="F22" s="25">
        <v>-112.6204</v>
      </c>
      <c r="G22" s="36">
        <v>0</v>
      </c>
    </row>
    <row r="23" spans="1:7" ht="12">
      <c r="A23" s="20" t="s">
        <v>31</v>
      </c>
      <c r="B23" s="29">
        <v>0.3885652</v>
      </c>
      <c r="C23" s="14">
        <v>3.234266</v>
      </c>
      <c r="D23" s="14">
        <v>-0.4711486</v>
      </c>
      <c r="E23" s="14">
        <v>-0.1283603</v>
      </c>
      <c r="F23" s="25">
        <v>3.964169</v>
      </c>
      <c r="G23" s="35">
        <v>1.219898</v>
      </c>
    </row>
    <row r="24" spans="1:7" ht="12">
      <c r="A24" s="20" t="s">
        <v>32</v>
      </c>
      <c r="B24" s="29">
        <v>0.8629551</v>
      </c>
      <c r="C24" s="14">
        <v>2.00616</v>
      </c>
      <c r="D24" s="14">
        <v>1.465758</v>
      </c>
      <c r="E24" s="14">
        <v>2.291917</v>
      </c>
      <c r="F24" s="25">
        <v>0.3490549</v>
      </c>
      <c r="G24" s="35">
        <v>1.558267</v>
      </c>
    </row>
    <row r="25" spans="1:7" ht="12">
      <c r="A25" s="20" t="s">
        <v>33</v>
      </c>
      <c r="B25" s="29">
        <v>-0.2903926</v>
      </c>
      <c r="C25" s="14">
        <v>1.349874</v>
      </c>
      <c r="D25" s="14">
        <v>0.4710395</v>
      </c>
      <c r="E25" s="14">
        <v>0.9379935</v>
      </c>
      <c r="F25" s="25">
        <v>-1.883014</v>
      </c>
      <c r="G25" s="35">
        <v>0.3703978</v>
      </c>
    </row>
    <row r="26" spans="1:7" ht="12">
      <c r="A26" s="21" t="s">
        <v>34</v>
      </c>
      <c r="B26" s="31">
        <v>-0.02877285</v>
      </c>
      <c r="C26" s="16">
        <v>1.214033</v>
      </c>
      <c r="D26" s="16">
        <v>0.7866775</v>
      </c>
      <c r="E26" s="16">
        <v>0.6552588</v>
      </c>
      <c r="F26" s="27">
        <v>1.732844</v>
      </c>
      <c r="G26" s="37">
        <v>0.8666294</v>
      </c>
    </row>
    <row r="27" spans="1:7" ht="12">
      <c r="A27" s="20" t="s">
        <v>35</v>
      </c>
      <c r="B27" s="29">
        <v>-0.001813491</v>
      </c>
      <c r="C27" s="14">
        <v>0.02615937</v>
      </c>
      <c r="D27" s="14">
        <v>-0.01722835</v>
      </c>
      <c r="E27" s="14">
        <v>0.1126707</v>
      </c>
      <c r="F27" s="25">
        <v>0.1375086</v>
      </c>
      <c r="G27" s="35">
        <v>0.04736734</v>
      </c>
    </row>
    <row r="28" spans="1:7" ht="12">
      <c r="A28" s="20" t="s">
        <v>36</v>
      </c>
      <c r="B28" s="29">
        <v>0.2224886</v>
      </c>
      <c r="C28" s="14">
        <v>0.3517823</v>
      </c>
      <c r="D28" s="14">
        <v>0.2394198</v>
      </c>
      <c r="E28" s="14">
        <v>0.2947213</v>
      </c>
      <c r="F28" s="25">
        <v>0.1000557</v>
      </c>
      <c r="G28" s="35">
        <v>0.2587167</v>
      </c>
    </row>
    <row r="29" spans="1:7" ht="12">
      <c r="A29" s="20" t="s">
        <v>37</v>
      </c>
      <c r="B29" s="29">
        <v>0.07622719</v>
      </c>
      <c r="C29" s="14">
        <v>0.07770815</v>
      </c>
      <c r="D29" s="14">
        <v>0.08266345</v>
      </c>
      <c r="E29" s="14">
        <v>0.105169</v>
      </c>
      <c r="F29" s="25">
        <v>-0.04959704</v>
      </c>
      <c r="G29" s="35">
        <v>0.068276</v>
      </c>
    </row>
    <row r="30" spans="1:7" ht="12">
      <c r="A30" s="21" t="s">
        <v>38</v>
      </c>
      <c r="B30" s="31">
        <v>-7.282167E-05</v>
      </c>
      <c r="C30" s="16">
        <v>0.0875752</v>
      </c>
      <c r="D30" s="16">
        <v>0.02801583</v>
      </c>
      <c r="E30" s="16">
        <v>0.02391774</v>
      </c>
      <c r="F30" s="27">
        <v>0.3497571</v>
      </c>
      <c r="G30" s="37">
        <v>0.08026572</v>
      </c>
    </row>
    <row r="31" spans="1:7" ht="12">
      <c r="A31" s="20" t="s">
        <v>39</v>
      </c>
      <c r="B31" s="29">
        <v>-0.04728149</v>
      </c>
      <c r="C31" s="14">
        <v>-0.005430016</v>
      </c>
      <c r="D31" s="14">
        <v>0.00586001</v>
      </c>
      <c r="E31" s="14">
        <v>0.0006332744</v>
      </c>
      <c r="F31" s="25">
        <v>0.02055141</v>
      </c>
      <c r="G31" s="35">
        <v>-0.00383522</v>
      </c>
    </row>
    <row r="32" spans="1:7" ht="12">
      <c r="A32" s="20" t="s">
        <v>40</v>
      </c>
      <c r="B32" s="29">
        <v>0.02863783</v>
      </c>
      <c r="C32" s="14">
        <v>0.01569768</v>
      </c>
      <c r="D32" s="14">
        <v>0.03017552</v>
      </c>
      <c r="E32" s="14">
        <v>0.03257794</v>
      </c>
      <c r="F32" s="25">
        <v>0.01795754</v>
      </c>
      <c r="G32" s="35">
        <v>0.02540852</v>
      </c>
    </row>
    <row r="33" spans="1:7" ht="12">
      <c r="A33" s="20" t="s">
        <v>41</v>
      </c>
      <c r="B33" s="29">
        <v>0.1353845</v>
      </c>
      <c r="C33" s="14">
        <v>0.07950219</v>
      </c>
      <c r="D33" s="14">
        <v>0.1234474</v>
      </c>
      <c r="E33" s="14">
        <v>0.1175542</v>
      </c>
      <c r="F33" s="25">
        <v>0.08309826</v>
      </c>
      <c r="G33" s="35">
        <v>0.107791</v>
      </c>
    </row>
    <row r="34" spans="1:7" ht="12">
      <c r="A34" s="21" t="s">
        <v>42</v>
      </c>
      <c r="B34" s="31">
        <v>-0.03100352</v>
      </c>
      <c r="C34" s="16">
        <v>-0.01323607</v>
      </c>
      <c r="D34" s="16">
        <v>-0.008694797</v>
      </c>
      <c r="E34" s="16">
        <v>0.00322628</v>
      </c>
      <c r="F34" s="27">
        <v>-0.01089427</v>
      </c>
      <c r="G34" s="37">
        <v>-0.01046716</v>
      </c>
    </row>
    <row r="35" spans="1:7" ht="12.75" thickBot="1">
      <c r="A35" s="22" t="s">
        <v>43</v>
      </c>
      <c r="B35" s="32">
        <v>-0.00563198</v>
      </c>
      <c r="C35" s="17">
        <v>0.009821889</v>
      </c>
      <c r="D35" s="17">
        <v>0.002324234</v>
      </c>
      <c r="E35" s="17">
        <v>-0.00502073</v>
      </c>
      <c r="F35" s="28">
        <v>-0.003982643</v>
      </c>
      <c r="G35" s="38">
        <v>0.0003704257</v>
      </c>
    </row>
    <row r="36" spans="1:7" ht="12">
      <c r="A36" s="4" t="s">
        <v>44</v>
      </c>
      <c r="B36" s="3">
        <v>25.01221</v>
      </c>
      <c r="C36" s="3">
        <v>25.01221</v>
      </c>
      <c r="D36" s="3">
        <v>25.03052</v>
      </c>
      <c r="E36" s="3">
        <v>25.03357</v>
      </c>
      <c r="F36" s="3">
        <v>25.04883</v>
      </c>
      <c r="G36" s="3"/>
    </row>
    <row r="37" spans="1:6" ht="12">
      <c r="A37" s="4" t="s">
        <v>45</v>
      </c>
      <c r="B37" s="2">
        <v>0.1927694</v>
      </c>
      <c r="C37" s="2">
        <v>0.1607259</v>
      </c>
      <c r="D37" s="2">
        <v>0.1515706</v>
      </c>
      <c r="E37" s="2">
        <v>0.146993</v>
      </c>
      <c r="F37" s="2">
        <v>0.1454671</v>
      </c>
    </row>
    <row r="38" spans="1:7" ht="12">
      <c r="A38" s="4" t="s">
        <v>53</v>
      </c>
      <c r="B38" s="2">
        <v>-8.46144E-05</v>
      </c>
      <c r="C38" s="2">
        <v>-0.0001704293</v>
      </c>
      <c r="D38" s="2">
        <v>0.0002180229</v>
      </c>
      <c r="E38" s="2">
        <v>7.739353E-05</v>
      </c>
      <c r="F38" s="2">
        <v>-0.000134953</v>
      </c>
      <c r="G38" s="2">
        <v>0.000277524</v>
      </c>
    </row>
    <row r="39" spans="1:7" ht="12.75" thickBot="1">
      <c r="A39" s="4" t="s">
        <v>54</v>
      </c>
      <c r="B39" s="2">
        <v>0.0001051677</v>
      </c>
      <c r="C39" s="2">
        <v>-0.0001501896</v>
      </c>
      <c r="D39" s="2">
        <v>2.014084E-05</v>
      </c>
      <c r="E39" s="2">
        <v>4.415602E-05</v>
      </c>
      <c r="F39" s="2">
        <v>4.36248E-05</v>
      </c>
      <c r="G39" s="2">
        <v>0.001074091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3.116523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0.003759</v>
      </c>
      <c r="D4">
        <v>0.003758</v>
      </c>
      <c r="E4">
        <v>0.003756</v>
      </c>
      <c r="F4">
        <v>0.002086</v>
      </c>
      <c r="G4">
        <v>0.011711</v>
      </c>
    </row>
    <row r="5" spans="1:7" ht="12.75">
      <c r="A5" t="s">
        <v>13</v>
      </c>
      <c r="B5">
        <v>5.737772</v>
      </c>
      <c r="C5">
        <v>3.125934</v>
      </c>
      <c r="D5">
        <v>-0.386377</v>
      </c>
      <c r="E5">
        <v>-3.105733</v>
      </c>
      <c r="F5">
        <v>-5.630782</v>
      </c>
      <c r="G5">
        <v>3.823158</v>
      </c>
    </row>
    <row r="6" spans="1:7" ht="12.75">
      <c r="A6" t="s">
        <v>14</v>
      </c>
      <c r="B6" s="49">
        <v>50.48312</v>
      </c>
      <c r="C6" s="49">
        <v>99.7002</v>
      </c>
      <c r="D6" s="49">
        <v>-128.2579</v>
      </c>
      <c r="E6" s="49">
        <v>-45.68695</v>
      </c>
      <c r="F6" s="49">
        <v>79.09513</v>
      </c>
      <c r="G6" s="49">
        <v>0.007650132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2.710558</v>
      </c>
      <c r="C8" s="49">
        <v>-0.8296583</v>
      </c>
      <c r="D8" s="49">
        <v>-2.614696</v>
      </c>
      <c r="E8" s="49">
        <v>-0.6010458</v>
      </c>
      <c r="F8" s="49">
        <v>-4.660615</v>
      </c>
      <c r="G8" s="49">
        <v>-1.204231</v>
      </c>
    </row>
    <row r="9" spans="1:7" ht="12.75">
      <c r="A9" t="s">
        <v>17</v>
      </c>
      <c r="B9" s="49">
        <v>0.1490212</v>
      </c>
      <c r="C9" s="49">
        <v>0.9323522</v>
      </c>
      <c r="D9" s="49">
        <v>0.472069</v>
      </c>
      <c r="E9" s="49">
        <v>0.6345182</v>
      </c>
      <c r="F9" s="49">
        <v>-0.2069309</v>
      </c>
      <c r="G9" s="49">
        <v>0.4844804</v>
      </c>
    </row>
    <row r="10" spans="1:7" ht="12.75">
      <c r="A10" t="s">
        <v>18</v>
      </c>
      <c r="B10" s="49">
        <v>-0.07623848</v>
      </c>
      <c r="C10" s="49">
        <v>-0.4927946</v>
      </c>
      <c r="D10" s="49">
        <v>0.4826009</v>
      </c>
      <c r="E10" s="49">
        <v>0.3352953</v>
      </c>
      <c r="F10" s="49">
        <v>-0.08612184</v>
      </c>
      <c r="G10" s="49">
        <v>0.05561721</v>
      </c>
    </row>
    <row r="11" spans="1:7" ht="12.75">
      <c r="A11" t="s">
        <v>19</v>
      </c>
      <c r="B11" s="49">
        <v>2.208315</v>
      </c>
      <c r="C11" s="49">
        <v>1.220799</v>
      </c>
      <c r="D11" s="49">
        <v>1.443072</v>
      </c>
      <c r="E11" s="49">
        <v>1.216525</v>
      </c>
      <c r="F11" s="49">
        <v>13.52279</v>
      </c>
      <c r="G11" s="49">
        <v>3.059139</v>
      </c>
    </row>
    <row r="12" spans="1:7" ht="12.75">
      <c r="A12" t="s">
        <v>20</v>
      </c>
      <c r="B12" s="49">
        <v>0.3162009</v>
      </c>
      <c r="C12" s="49">
        <v>-0.02332724</v>
      </c>
      <c r="D12" s="49">
        <v>0.4121634</v>
      </c>
      <c r="E12" s="49">
        <v>0.07429019</v>
      </c>
      <c r="F12" s="49">
        <v>0.1383604</v>
      </c>
      <c r="G12" s="49">
        <v>0.1756252</v>
      </c>
    </row>
    <row r="13" spans="1:7" ht="12.75">
      <c r="A13" t="s">
        <v>21</v>
      </c>
      <c r="B13" s="49">
        <v>0.06737946</v>
      </c>
      <c r="C13" s="49">
        <v>0.3138408</v>
      </c>
      <c r="D13" s="49">
        <v>0.1935349</v>
      </c>
      <c r="E13" s="49">
        <v>0.1069069</v>
      </c>
      <c r="F13" s="49">
        <v>-0.1255861</v>
      </c>
      <c r="G13" s="49">
        <v>0.1407761</v>
      </c>
    </row>
    <row r="14" spans="1:7" ht="12.75">
      <c r="A14" t="s">
        <v>22</v>
      </c>
      <c r="B14" s="49">
        <v>-0.1537179</v>
      </c>
      <c r="C14" s="49">
        <v>-0.2763991</v>
      </c>
      <c r="D14" s="49">
        <v>-0.08114623</v>
      </c>
      <c r="E14" s="49">
        <v>-0.00683702</v>
      </c>
      <c r="F14" s="49">
        <v>-0.08184213</v>
      </c>
      <c r="G14" s="49">
        <v>-0.1208631</v>
      </c>
    </row>
    <row r="15" spans="1:7" ht="12.75">
      <c r="A15" t="s">
        <v>23</v>
      </c>
      <c r="B15" s="49">
        <v>-0.3286947</v>
      </c>
      <c r="C15" s="49">
        <v>-0.07023384</v>
      </c>
      <c r="D15" s="49">
        <v>-0.03201541</v>
      </c>
      <c r="E15" s="49">
        <v>-0.1329582</v>
      </c>
      <c r="F15" s="49">
        <v>-0.3868884</v>
      </c>
      <c r="G15" s="49">
        <v>-0.155788</v>
      </c>
    </row>
    <row r="16" spans="1:7" ht="12.75">
      <c r="A16" t="s">
        <v>24</v>
      </c>
      <c r="B16" s="49">
        <v>-0.003967713</v>
      </c>
      <c r="C16" s="49">
        <v>-0.003755723</v>
      </c>
      <c r="D16" s="49">
        <v>-0.0192652</v>
      </c>
      <c r="E16" s="49">
        <v>-0.0008213457</v>
      </c>
      <c r="F16" s="49">
        <v>-0.02148366</v>
      </c>
      <c r="G16" s="49">
        <v>-0.009180451</v>
      </c>
    </row>
    <row r="17" spans="1:7" ht="12.75">
      <c r="A17" t="s">
        <v>25</v>
      </c>
      <c r="B17" s="49">
        <v>-0.05035431</v>
      </c>
      <c r="C17" s="49">
        <v>-0.0407947</v>
      </c>
      <c r="D17" s="49">
        <v>-0.05225249</v>
      </c>
      <c r="E17" s="49">
        <v>-0.04277419</v>
      </c>
      <c r="F17" s="49">
        <v>-0.04326263</v>
      </c>
      <c r="G17" s="49">
        <v>-0.04574273</v>
      </c>
    </row>
    <row r="18" spans="1:7" ht="12.75">
      <c r="A18" t="s">
        <v>26</v>
      </c>
      <c r="B18" s="49">
        <v>0.000828615</v>
      </c>
      <c r="C18" s="49">
        <v>-0.008590747</v>
      </c>
      <c r="D18" s="49">
        <v>0.06498913</v>
      </c>
      <c r="E18" s="49">
        <v>0.04394556</v>
      </c>
      <c r="F18" s="49">
        <v>-0.009350016</v>
      </c>
      <c r="G18" s="49">
        <v>0.02299789</v>
      </c>
    </row>
    <row r="19" spans="1:7" ht="12.75">
      <c r="A19" t="s">
        <v>27</v>
      </c>
      <c r="B19" s="49">
        <v>-0.2145709</v>
      </c>
      <c r="C19" s="49">
        <v>-0.1831242</v>
      </c>
      <c r="D19" s="49">
        <v>-0.2086519</v>
      </c>
      <c r="E19" s="49">
        <v>-0.204662</v>
      </c>
      <c r="F19" s="49">
        <v>-0.1535191</v>
      </c>
      <c r="G19" s="49">
        <v>-0.1950375</v>
      </c>
    </row>
    <row r="20" spans="1:7" ht="12.75">
      <c r="A20" t="s">
        <v>28</v>
      </c>
      <c r="B20" s="49">
        <v>0.003817177</v>
      </c>
      <c r="C20" s="49">
        <v>0.0002361633</v>
      </c>
      <c r="D20" s="49">
        <v>0.002765471</v>
      </c>
      <c r="E20" s="49">
        <v>0.00666644</v>
      </c>
      <c r="F20" s="49">
        <v>0.003209167</v>
      </c>
      <c r="G20" s="49">
        <v>0.003306115</v>
      </c>
    </row>
    <row r="21" spans="1:7" ht="12.75">
      <c r="A21" t="s">
        <v>29</v>
      </c>
      <c r="B21" s="49">
        <v>-61.29213</v>
      </c>
      <c r="C21" s="49">
        <v>88.97359</v>
      </c>
      <c r="D21" s="49">
        <v>-11.74845</v>
      </c>
      <c r="E21" s="49">
        <v>-25.69134</v>
      </c>
      <c r="F21" s="49">
        <v>-26.55567</v>
      </c>
      <c r="G21" s="49">
        <v>0.00350252</v>
      </c>
    </row>
    <row r="22" spans="1:7" ht="12.75">
      <c r="A22" t="s">
        <v>30</v>
      </c>
      <c r="B22" s="49">
        <v>114.7605</v>
      </c>
      <c r="C22" s="49">
        <v>62.51949</v>
      </c>
      <c r="D22" s="49">
        <v>-7.727543</v>
      </c>
      <c r="E22" s="49">
        <v>-62.11546</v>
      </c>
      <c r="F22" s="49">
        <v>-112.6204</v>
      </c>
      <c r="G22" s="49">
        <v>0</v>
      </c>
    </row>
    <row r="23" spans="1:7" ht="12.75">
      <c r="A23" t="s">
        <v>31</v>
      </c>
      <c r="B23" s="49">
        <v>0.3885652</v>
      </c>
      <c r="C23" s="49">
        <v>3.234266</v>
      </c>
      <c r="D23" s="49">
        <v>-0.4711486</v>
      </c>
      <c r="E23" s="49">
        <v>-0.1283603</v>
      </c>
      <c r="F23" s="49">
        <v>3.964169</v>
      </c>
      <c r="G23" s="49">
        <v>1.219898</v>
      </c>
    </row>
    <row r="24" spans="1:7" ht="12.75">
      <c r="A24" t="s">
        <v>32</v>
      </c>
      <c r="B24" s="49">
        <v>0.8629551</v>
      </c>
      <c r="C24" s="49">
        <v>2.00616</v>
      </c>
      <c r="D24" s="49">
        <v>1.465758</v>
      </c>
      <c r="E24" s="49">
        <v>2.291917</v>
      </c>
      <c r="F24" s="49">
        <v>0.3490549</v>
      </c>
      <c r="G24" s="49">
        <v>1.558267</v>
      </c>
    </row>
    <row r="25" spans="1:7" ht="12.75">
      <c r="A25" t="s">
        <v>33</v>
      </c>
      <c r="B25" s="49">
        <v>-0.2903926</v>
      </c>
      <c r="C25" s="49">
        <v>1.349874</v>
      </c>
      <c r="D25" s="49">
        <v>0.4710395</v>
      </c>
      <c r="E25" s="49">
        <v>0.9379935</v>
      </c>
      <c r="F25" s="49">
        <v>-1.883014</v>
      </c>
      <c r="G25" s="49">
        <v>0.3703978</v>
      </c>
    </row>
    <row r="26" spans="1:7" ht="12.75">
      <c r="A26" t="s">
        <v>34</v>
      </c>
      <c r="B26" s="49">
        <v>-0.02877285</v>
      </c>
      <c r="C26" s="49">
        <v>1.214033</v>
      </c>
      <c r="D26" s="49">
        <v>0.7866775</v>
      </c>
      <c r="E26" s="49">
        <v>0.6552588</v>
      </c>
      <c r="F26" s="49">
        <v>1.732844</v>
      </c>
      <c r="G26" s="49">
        <v>0.8666294</v>
      </c>
    </row>
    <row r="27" spans="1:7" ht="12.75">
      <c r="A27" t="s">
        <v>35</v>
      </c>
      <c r="B27" s="49">
        <v>-0.001813491</v>
      </c>
      <c r="C27" s="49">
        <v>0.02615937</v>
      </c>
      <c r="D27" s="49">
        <v>-0.01722835</v>
      </c>
      <c r="E27" s="49">
        <v>0.1126707</v>
      </c>
      <c r="F27" s="49">
        <v>0.1375086</v>
      </c>
      <c r="G27" s="49">
        <v>0.04736734</v>
      </c>
    </row>
    <row r="28" spans="1:7" ht="12.75">
      <c r="A28" t="s">
        <v>36</v>
      </c>
      <c r="B28" s="49">
        <v>0.2224886</v>
      </c>
      <c r="C28" s="49">
        <v>0.3517823</v>
      </c>
      <c r="D28" s="49">
        <v>0.2394198</v>
      </c>
      <c r="E28" s="49">
        <v>0.2947213</v>
      </c>
      <c r="F28" s="49">
        <v>0.1000557</v>
      </c>
      <c r="G28" s="49">
        <v>0.2587167</v>
      </c>
    </row>
    <row r="29" spans="1:7" ht="12.75">
      <c r="A29" t="s">
        <v>37</v>
      </c>
      <c r="B29" s="49">
        <v>0.07622719</v>
      </c>
      <c r="C29" s="49">
        <v>0.07770815</v>
      </c>
      <c r="D29" s="49">
        <v>0.08266345</v>
      </c>
      <c r="E29" s="49">
        <v>0.105169</v>
      </c>
      <c r="F29" s="49">
        <v>-0.04959704</v>
      </c>
      <c r="G29" s="49">
        <v>0.068276</v>
      </c>
    </row>
    <row r="30" spans="1:7" ht="12.75">
      <c r="A30" t="s">
        <v>38</v>
      </c>
      <c r="B30" s="49">
        <v>-7.282167E-05</v>
      </c>
      <c r="C30" s="49">
        <v>0.0875752</v>
      </c>
      <c r="D30" s="49">
        <v>0.02801583</v>
      </c>
      <c r="E30" s="49">
        <v>0.02391774</v>
      </c>
      <c r="F30" s="49">
        <v>0.3497571</v>
      </c>
      <c r="G30" s="49">
        <v>0.08026572</v>
      </c>
    </row>
    <row r="31" spans="1:7" ht="12.75">
      <c r="A31" t="s">
        <v>39</v>
      </c>
      <c r="B31" s="49">
        <v>-0.04728149</v>
      </c>
      <c r="C31" s="49">
        <v>-0.005430016</v>
      </c>
      <c r="D31" s="49">
        <v>0.00586001</v>
      </c>
      <c r="E31" s="49">
        <v>0.0006332744</v>
      </c>
      <c r="F31" s="49">
        <v>0.02055141</v>
      </c>
      <c r="G31" s="49">
        <v>-0.00383522</v>
      </c>
    </row>
    <row r="32" spans="1:7" ht="12.75">
      <c r="A32" t="s">
        <v>40</v>
      </c>
      <c r="B32" s="49">
        <v>0.02863783</v>
      </c>
      <c r="C32" s="49">
        <v>0.01569768</v>
      </c>
      <c r="D32" s="49">
        <v>0.03017552</v>
      </c>
      <c r="E32" s="49">
        <v>0.03257794</v>
      </c>
      <c r="F32" s="49">
        <v>0.01795754</v>
      </c>
      <c r="G32" s="49">
        <v>0.02540852</v>
      </c>
    </row>
    <row r="33" spans="1:7" ht="12.75">
      <c r="A33" t="s">
        <v>41</v>
      </c>
      <c r="B33" s="49">
        <v>0.1353845</v>
      </c>
      <c r="C33" s="49">
        <v>0.07950219</v>
      </c>
      <c r="D33" s="49">
        <v>0.1234474</v>
      </c>
      <c r="E33" s="49">
        <v>0.1175542</v>
      </c>
      <c r="F33" s="49">
        <v>0.08309826</v>
      </c>
      <c r="G33" s="49">
        <v>0.107791</v>
      </c>
    </row>
    <row r="34" spans="1:7" ht="12.75">
      <c r="A34" t="s">
        <v>42</v>
      </c>
      <c r="B34" s="49">
        <v>-0.03100352</v>
      </c>
      <c r="C34" s="49">
        <v>-0.01323607</v>
      </c>
      <c r="D34" s="49">
        <v>-0.008694797</v>
      </c>
      <c r="E34" s="49">
        <v>0.00322628</v>
      </c>
      <c r="F34" s="49">
        <v>-0.01089427</v>
      </c>
      <c r="G34" s="49">
        <v>-0.01046716</v>
      </c>
    </row>
    <row r="35" spans="1:7" ht="12.75">
      <c r="A35" t="s">
        <v>43</v>
      </c>
      <c r="B35" s="49">
        <v>-0.00563198</v>
      </c>
      <c r="C35" s="49">
        <v>0.009821889</v>
      </c>
      <c r="D35" s="49">
        <v>0.002324234</v>
      </c>
      <c r="E35" s="49">
        <v>-0.00502073</v>
      </c>
      <c r="F35" s="49">
        <v>-0.003982643</v>
      </c>
      <c r="G35" s="49">
        <v>0.0003704257</v>
      </c>
    </row>
    <row r="36" spans="1:6" ht="12.75">
      <c r="A36" t="s">
        <v>44</v>
      </c>
      <c r="B36" s="49">
        <v>25.01221</v>
      </c>
      <c r="C36" s="49">
        <v>25.01221</v>
      </c>
      <c r="D36" s="49">
        <v>25.03052</v>
      </c>
      <c r="E36" s="49">
        <v>25.03357</v>
      </c>
      <c r="F36" s="49">
        <v>25.04883</v>
      </c>
    </row>
    <row r="37" spans="1:6" ht="12.75">
      <c r="A37" t="s">
        <v>45</v>
      </c>
      <c r="B37" s="49">
        <v>0.1927694</v>
      </c>
      <c r="C37" s="49">
        <v>0.1607259</v>
      </c>
      <c r="D37" s="49">
        <v>0.1515706</v>
      </c>
      <c r="E37" s="49">
        <v>0.146993</v>
      </c>
      <c r="F37" s="49">
        <v>0.1454671</v>
      </c>
    </row>
    <row r="38" spans="1:7" ht="12.75">
      <c r="A38" t="s">
        <v>55</v>
      </c>
      <c r="B38" s="49">
        <v>-8.46144E-05</v>
      </c>
      <c r="C38" s="49">
        <v>-0.0001704293</v>
      </c>
      <c r="D38" s="49">
        <v>0.0002180229</v>
      </c>
      <c r="E38" s="49">
        <v>7.739353E-05</v>
      </c>
      <c r="F38" s="49">
        <v>-0.000134953</v>
      </c>
      <c r="G38" s="49">
        <v>0.000277524</v>
      </c>
    </row>
    <row r="39" spans="1:7" ht="12.75">
      <c r="A39" t="s">
        <v>56</v>
      </c>
      <c r="B39" s="49">
        <v>0.0001051677</v>
      </c>
      <c r="C39" s="49">
        <v>-0.0001501896</v>
      </c>
      <c r="D39" s="49">
        <v>2.014084E-05</v>
      </c>
      <c r="E39" s="49">
        <v>4.415602E-05</v>
      </c>
      <c r="F39" s="49">
        <v>4.36248E-05</v>
      </c>
      <c r="G39" s="49">
        <v>0.001074091</v>
      </c>
    </row>
    <row r="40" spans="2:5" ht="12.75">
      <c r="B40" t="s">
        <v>46</v>
      </c>
      <c r="C40" t="s">
        <v>47</v>
      </c>
      <c r="D40" t="s">
        <v>48</v>
      </c>
      <c r="E40">
        <v>3.116523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-8.461439467518144E-05</v>
      </c>
      <c r="C50">
        <f>-0.017/(C7*C7+C22*C22)*(C21*C22+C6*C7)</f>
        <v>-0.00017042931764199373</v>
      </c>
      <c r="D50">
        <f>-0.017/(D7*D7+D22*D22)*(D21*D22+D6*D7)</f>
        <v>0.00021802286607688326</v>
      </c>
      <c r="E50">
        <f>-0.017/(E7*E7+E22*E22)*(E21*E22+E6*E7)</f>
        <v>7.73935379032621E-05</v>
      </c>
      <c r="F50">
        <f>-0.017/(F7*F7+F22*F22)*(F21*F22+F6*F7)</f>
        <v>-0.00013495302515961928</v>
      </c>
      <c r="G50">
        <f>(B50*B$4+C50*C$4+D50*D$4+E50*E$4+F50*F$4)/SUM(B$4:F$4)</f>
        <v>-1.9918322230565285E-07</v>
      </c>
    </row>
    <row r="51" spans="1:7" ht="12.75">
      <c r="A51" t="s">
        <v>59</v>
      </c>
      <c r="B51">
        <f>-0.017/(B7*B7+B22*B22)*(B21*B7-B6*B22)</f>
        <v>0.00010516766002401212</v>
      </c>
      <c r="C51">
        <f>-0.017/(C7*C7+C22*C22)*(C21*C7-C6*C22)</f>
        <v>-0.00015018958759799748</v>
      </c>
      <c r="D51">
        <f>-0.017/(D7*D7+D22*D22)*(D21*D7-D6*D22)</f>
        <v>2.0140843107259236E-05</v>
      </c>
      <c r="E51">
        <f>-0.017/(E7*E7+E22*E22)*(E21*E7-E6*E22)</f>
        <v>4.415601152078886E-05</v>
      </c>
      <c r="F51">
        <f>-0.017/(F7*F7+F22*F22)*(F21*F7-F6*F22)</f>
        <v>4.362479263253136E-05</v>
      </c>
      <c r="G51">
        <f>(B51*B$4+C51*C$4+D51*D$4+E51*E$4+F51*F$4)/SUM(B$4:F$4)</f>
        <v>3.420423920303818E-07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9999.96820979797</v>
      </c>
      <c r="C62">
        <f>C7+(2/0.017)*(C8*C50-C23*C51)</f>
        <v>10000.073782491138</v>
      </c>
      <c r="D62">
        <f>D7+(2/0.017)*(D8*D50-D23*D51)</f>
        <v>9999.934050095788</v>
      </c>
      <c r="E62">
        <f>E7+(2/0.017)*(E8*E50-E23*E51)</f>
        <v>9999.99519421388</v>
      </c>
      <c r="F62">
        <f>F7+(2/0.017)*(F8*F50-F23*F51)</f>
        <v>10000.053650357973</v>
      </c>
    </row>
    <row r="63" spans="1:6" ht="12.75">
      <c r="A63" t="s">
        <v>67</v>
      </c>
      <c r="B63">
        <f>B8+(3/0.017)*(B9*B50-B24*B51)</f>
        <v>2.692317239905078</v>
      </c>
      <c r="C63">
        <f>C8+(3/0.017)*(C9*C50-C24*C51)</f>
        <v>-0.8045281481516022</v>
      </c>
      <c r="D63">
        <f>D8+(3/0.017)*(D9*D50-D24*D51)</f>
        <v>-2.601743017449146</v>
      </c>
      <c r="E63">
        <f>E8+(3/0.017)*(E9*E50-E24*E51)</f>
        <v>-0.6102389126637674</v>
      </c>
      <c r="F63">
        <f>F8+(3/0.017)*(F9*F50-F24*F51)</f>
        <v>-4.658374087648682</v>
      </c>
    </row>
    <row r="64" spans="1:6" ht="12.75">
      <c r="A64" t="s">
        <v>68</v>
      </c>
      <c r="B64">
        <f>B9+(4/0.017)*(B10*B50-B25*B51)</f>
        <v>0.1577249136626929</v>
      </c>
      <c r="C64">
        <f>C9+(4/0.017)*(C10*C50-C25*C51)</f>
        <v>0.9998165921846867</v>
      </c>
      <c r="D64">
        <f>D9+(4/0.017)*(D10*D50-D25*D51)</f>
        <v>0.4945939173464615</v>
      </c>
      <c r="E64">
        <f>E9+(4/0.017)*(E10*E50-E25*E51)</f>
        <v>0.6308785853451555</v>
      </c>
      <c r="F64">
        <f>F9+(4/0.017)*(F10*F50-F25*F51)</f>
        <v>-0.1848677239730668</v>
      </c>
    </row>
    <row r="65" spans="1:6" ht="12.75">
      <c r="A65" t="s">
        <v>69</v>
      </c>
      <c r="B65">
        <f>B10+(5/0.017)*(B11*B50-B26*B51)</f>
        <v>-0.13030591049129453</v>
      </c>
      <c r="C65">
        <f>C10+(5/0.017)*(C11*C50-C26*C51)</f>
        <v>-0.5003607249846085</v>
      </c>
      <c r="D65">
        <f>D10+(5/0.017)*(D11*D50-D26*D51)</f>
        <v>0.5704768839093497</v>
      </c>
      <c r="E65">
        <f>E10+(5/0.017)*(E11*E50-E26*E51)</f>
        <v>0.3544769348752552</v>
      </c>
      <c r="F65">
        <f>F10+(5/0.017)*(F11*F50-F26*F51)</f>
        <v>-0.645103128018463</v>
      </c>
    </row>
    <row r="66" spans="1:6" ht="12.75">
      <c r="A66" t="s">
        <v>70</v>
      </c>
      <c r="B66">
        <f>B11+(6/0.017)*(B12*B50-B27*B51)</f>
        <v>2.1989393198314224</v>
      </c>
      <c r="C66">
        <f>C11+(6/0.017)*(C12*C50-C27*C51)</f>
        <v>1.2235888272662803</v>
      </c>
      <c r="D66">
        <f>D11+(6/0.017)*(D12*D50-D27*D51)</f>
        <v>1.4749101315015316</v>
      </c>
      <c r="E66">
        <f>E11+(6/0.017)*(E12*E50-E27*E51)</f>
        <v>1.2167983500853001</v>
      </c>
      <c r="F66">
        <f>F11+(6/0.017)*(F12*F50-F27*F51)</f>
        <v>13.514082609869712</v>
      </c>
    </row>
    <row r="67" spans="1:6" ht="12.75">
      <c r="A67" t="s">
        <v>71</v>
      </c>
      <c r="B67">
        <f>B12+(7/0.017)*(B13*B50-B28*B51)</f>
        <v>0.3042185974318698</v>
      </c>
      <c r="C67">
        <f>C12+(7/0.017)*(C13*C50-C28*C51)</f>
        <v>-0.023596383753917455</v>
      </c>
      <c r="D67">
        <f>D12+(7/0.017)*(D13*D50-D28*D51)</f>
        <v>0.42755224815807774</v>
      </c>
      <c r="E67">
        <f>E12+(7/0.017)*(E13*E50-E28*E51)</f>
        <v>0.07233850192313758</v>
      </c>
      <c r="F67">
        <f>F12+(7/0.017)*(F13*F50-F28*F51)</f>
        <v>0.14354176497891588</v>
      </c>
    </row>
    <row r="68" spans="1:6" ht="12.75">
      <c r="A68" t="s">
        <v>72</v>
      </c>
      <c r="B68">
        <f>B13+(8/0.017)*(B14*B50-B29*B51)</f>
        <v>0.06972774793258085</v>
      </c>
      <c r="C68">
        <f>C13+(8/0.017)*(C14*C50-C29*C51)</f>
        <v>0.34150078353475977</v>
      </c>
      <c r="D68">
        <f>D13+(8/0.017)*(D14*D50-D29*D51)</f>
        <v>0.18442589048795827</v>
      </c>
      <c r="E68">
        <f>E13+(8/0.017)*(E14*E50-E29*E51)</f>
        <v>0.10447255423899049</v>
      </c>
      <c r="F68">
        <f>F13+(8/0.017)*(F14*F50-F29*F51)</f>
        <v>-0.11937033359332039</v>
      </c>
    </row>
    <row r="69" spans="1:6" ht="12.75">
      <c r="A69" t="s">
        <v>73</v>
      </c>
      <c r="B69">
        <f>B14+(9/0.017)*(B15*B50-B30*B51)</f>
        <v>-0.1389896850574906</v>
      </c>
      <c r="C69">
        <f>C14+(9/0.017)*(C15*C50-C30*C51)</f>
        <v>-0.263098800153794</v>
      </c>
      <c r="D69">
        <f>D14+(9/0.017)*(D15*D50-D30*D51)</f>
        <v>-0.08514029970296384</v>
      </c>
      <c r="E69">
        <f>E14+(9/0.017)*(E15*E50-E30*E51)</f>
        <v>-0.012843841026362742</v>
      </c>
      <c r="F69">
        <f>F14+(9/0.017)*(F15*F50-F30*F51)</f>
        <v>-0.06227841757769506</v>
      </c>
    </row>
    <row r="70" spans="1:6" ht="12.75">
      <c r="A70" t="s">
        <v>74</v>
      </c>
      <c r="B70">
        <f>B15+(10/0.017)*(B16*B50-B31*B51)</f>
        <v>-0.32557222394147733</v>
      </c>
      <c r="C70">
        <f>C15+(10/0.017)*(C16*C50-C31*C51)</f>
        <v>-0.07033704385620482</v>
      </c>
      <c r="D70">
        <f>D15+(10/0.017)*(D16*D50-D31*D51)</f>
        <v>-0.03455557450680079</v>
      </c>
      <c r="E70">
        <f>E15+(10/0.017)*(E16*E50-E31*E51)</f>
        <v>-0.1330120410125099</v>
      </c>
      <c r="F70">
        <f>F15+(10/0.017)*(F16*F50-F31*F51)</f>
        <v>-0.3857103212300326</v>
      </c>
    </row>
    <row r="71" spans="1:6" ht="12.75">
      <c r="A71" t="s">
        <v>75</v>
      </c>
      <c r="B71">
        <f>B16+(11/0.017)*(B17*B50-B32*B51)</f>
        <v>-0.003159584482507013</v>
      </c>
      <c r="C71">
        <f>C16+(11/0.017)*(C17*C50-C32*C51)</f>
        <v>0.0022685505687298187</v>
      </c>
      <c r="D71">
        <f>D16+(11/0.017)*(D17*D50-D32*D51)</f>
        <v>-0.02702990461635236</v>
      </c>
      <c r="E71">
        <f>E16+(11/0.017)*(E17*E50-E32*E51)</f>
        <v>-0.003894200739947584</v>
      </c>
      <c r="F71">
        <f>F16+(11/0.017)*(F17*F50-F32*F51)</f>
        <v>-0.01821275898836</v>
      </c>
    </row>
    <row r="72" spans="1:6" ht="12.75">
      <c r="A72" t="s">
        <v>76</v>
      </c>
      <c r="B72">
        <f>B17+(12/0.017)*(B18*B50-B33*B51)</f>
        <v>-0.0604542044648221</v>
      </c>
      <c r="C72">
        <f>C17+(12/0.017)*(C18*C50-C33*C51)</f>
        <v>-0.03133268850930637</v>
      </c>
      <c r="D72">
        <f>D17+(12/0.017)*(D18*D50-D33*D51)</f>
        <v>-0.04400582058514535</v>
      </c>
      <c r="E72">
        <f>E17+(12/0.017)*(E18*E50-E33*E51)</f>
        <v>-0.044037452761866144</v>
      </c>
      <c r="F72">
        <f>F17+(12/0.017)*(F18*F50-F33*F51)</f>
        <v>-0.0449308639408</v>
      </c>
    </row>
    <row r="73" spans="1:6" ht="12.75">
      <c r="A73" t="s">
        <v>77</v>
      </c>
      <c r="B73">
        <f>B18+(13/0.017)*(B19*B50-B34*B51)</f>
        <v>0.017205827241242068</v>
      </c>
      <c r="C73">
        <f>C18+(13/0.017)*(C19*C50-C34*C51)</f>
        <v>0.01375534495383711</v>
      </c>
      <c r="D73">
        <f>D18+(13/0.017)*(D19*D50-D34*D51)</f>
        <v>0.030335898164347654</v>
      </c>
      <c r="E73">
        <f>E18+(13/0.017)*(E19*E50-E34*E51)</f>
        <v>0.031724049009077215</v>
      </c>
      <c r="F73">
        <f>F18+(13/0.017)*(F19*F50-F34*F51)</f>
        <v>0.006856493061611405</v>
      </c>
    </row>
    <row r="74" spans="1:6" ht="12.75">
      <c r="A74" t="s">
        <v>78</v>
      </c>
      <c r="B74">
        <f>B19+(14/0.017)*(B20*B50-B35*B51)</f>
        <v>-0.21434911196979375</v>
      </c>
      <c r="C74">
        <f>C19+(14/0.017)*(C20*C50-C35*C51)</f>
        <v>-0.1819425206873052</v>
      </c>
      <c r="D74">
        <f>D19+(14/0.017)*(D20*D50-D35*D51)</f>
        <v>-0.20819391562730147</v>
      </c>
      <c r="E74">
        <f>E19+(14/0.017)*(E20*E50-E35*E51)</f>
        <v>-0.20405453605649435</v>
      </c>
      <c r="F74">
        <f>F19+(14/0.017)*(F20*F50-F35*F51)</f>
        <v>-0.15373267808696658</v>
      </c>
    </row>
    <row r="75" spans="1:6" ht="12.75">
      <c r="A75" t="s">
        <v>79</v>
      </c>
      <c r="B75" s="49">
        <f>B20</f>
        <v>0.003817177</v>
      </c>
      <c r="C75" s="49">
        <f>C20</f>
        <v>0.0002361633</v>
      </c>
      <c r="D75" s="49">
        <f>D20</f>
        <v>0.002765471</v>
      </c>
      <c r="E75" s="49">
        <f>E20</f>
        <v>0.00666644</v>
      </c>
      <c r="F75" s="49">
        <f>F20</f>
        <v>0.003209167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114.79016880388582</v>
      </c>
      <c r="C82">
        <f>C22+(2/0.017)*(C8*C51+C23*C50)</f>
        <v>62.469300857702535</v>
      </c>
      <c r="D82">
        <f>D22+(2/0.017)*(D8*D51+D23*D50)</f>
        <v>-7.745823394121093</v>
      </c>
      <c r="E82">
        <f>E22+(2/0.017)*(E8*E51+E23*E50)</f>
        <v>-62.11975106388384</v>
      </c>
      <c r="F82">
        <f>F22+(2/0.017)*(F8*F51+F23*F50)</f>
        <v>-112.70725823078931</v>
      </c>
    </row>
    <row r="83" spans="1:6" ht="12.75">
      <c r="A83" t="s">
        <v>82</v>
      </c>
      <c r="B83">
        <f>B23+(3/0.017)*(B9*B51+B24*B50)</f>
        <v>0.3784452801434605</v>
      </c>
      <c r="C83">
        <f>C23+(3/0.017)*(C9*C51+C24*C50)</f>
        <v>3.149218104889162</v>
      </c>
      <c r="D83">
        <f>D23+(3/0.017)*(D9*D51+D24*D50)</f>
        <v>-0.413076253917661</v>
      </c>
      <c r="E83">
        <f>E23+(3/0.017)*(E9*E51+E24*E50)</f>
        <v>-0.09211370738353278</v>
      </c>
      <c r="F83">
        <f>F23+(3/0.017)*(F9*F51+F24*F50)</f>
        <v>3.954263117828785</v>
      </c>
    </row>
    <row r="84" spans="1:6" ht="12.75">
      <c r="A84" t="s">
        <v>83</v>
      </c>
      <c r="B84">
        <f>B24+(4/0.017)*(B10*B51+B25*B50)</f>
        <v>0.866850058005121</v>
      </c>
      <c r="C84">
        <f>C24+(4/0.017)*(C10*C51+C25*C50)</f>
        <v>1.9694434148286708</v>
      </c>
      <c r="D84">
        <f>D24+(4/0.017)*(D10*D51+D25*D50)</f>
        <v>1.4922091460789986</v>
      </c>
      <c r="E84">
        <f>E24+(4/0.017)*(E10*E51+E25*E50)</f>
        <v>2.3124816914411603</v>
      </c>
      <c r="F84">
        <f>F24+(4/0.017)*(F10*F51+F25*F50)</f>
        <v>0.40796346195453725</v>
      </c>
    </row>
    <row r="85" spans="1:6" ht="12.75">
      <c r="A85" t="s">
        <v>84</v>
      </c>
      <c r="B85">
        <f>B25+(5/0.017)*(B11*B51+B26*B50)</f>
        <v>-0.2213696828141894</v>
      </c>
      <c r="C85">
        <f>C25+(5/0.017)*(C11*C51+C26*C50)</f>
        <v>1.2350922017250263</v>
      </c>
      <c r="D85">
        <f>D25+(5/0.017)*(D11*D51+D26*D50)</f>
        <v>0.5300331382272577</v>
      </c>
      <c r="E85">
        <f>E25+(5/0.017)*(E11*E51+E26*E50)</f>
        <v>0.9687081143204629</v>
      </c>
      <c r="F85">
        <f>F25+(5/0.017)*(F11*F51+F26*F50)</f>
        <v>-1.7782856559901254</v>
      </c>
    </row>
    <row r="86" spans="1:6" ht="12.75">
      <c r="A86" t="s">
        <v>85</v>
      </c>
      <c r="B86">
        <f>B26+(6/0.017)*(B12*B51+B27*B50)</f>
        <v>-0.01698194781398804</v>
      </c>
      <c r="C86">
        <f>C26+(6/0.017)*(C12*C51+C27*C50)</f>
        <v>1.2136960064622428</v>
      </c>
      <c r="D86">
        <f>D26+(6/0.017)*(D12*D51+D27*D50)</f>
        <v>0.7882816685161808</v>
      </c>
      <c r="E86">
        <f>E26+(6/0.017)*(E12*E51+E27*E50)</f>
        <v>0.6594942150270208</v>
      </c>
      <c r="F86">
        <f>F26+(6/0.017)*(F12*F51+F27*F50)</f>
        <v>1.728424732542267</v>
      </c>
    </row>
    <row r="87" spans="1:6" ht="12.75">
      <c r="A87" t="s">
        <v>86</v>
      </c>
      <c r="B87">
        <f>B27+(7/0.017)*(B13*B51+B28*B50)</f>
        <v>-0.00664744314616055</v>
      </c>
      <c r="C87">
        <f>C27+(7/0.017)*(C13*C51+C28*C50)</f>
        <v>-0.01793636315862924</v>
      </c>
      <c r="D87">
        <f>D27+(7/0.017)*(D13*D51+D28*D50)</f>
        <v>0.005870392902213702</v>
      </c>
      <c r="E87">
        <f>E27+(7/0.017)*(E13*E51+E28*E50)</f>
        <v>0.12400662616902962</v>
      </c>
      <c r="F87">
        <f>F27+(7/0.017)*(F13*F51+F28*F50)</f>
        <v>0.12969269360079755</v>
      </c>
    </row>
    <row r="88" spans="1:6" ht="12.75">
      <c r="A88" t="s">
        <v>87</v>
      </c>
      <c r="B88">
        <f>B28+(8/0.017)*(B14*B51+B29*B50)</f>
        <v>0.21184574381814347</v>
      </c>
      <c r="C88">
        <f>C28+(8/0.017)*(C14*C51+C29*C50)</f>
        <v>0.36508513287611105</v>
      </c>
      <c r="D88">
        <f>D28+(8/0.017)*(D14*D51+D29*D50)</f>
        <v>0.24713187943606002</v>
      </c>
      <c r="E88">
        <f>E28+(8/0.017)*(E14*E51+E29*E50)</f>
        <v>0.2984095378606402</v>
      </c>
      <c r="F88">
        <f>F28+(8/0.017)*(F14*F51+F29*F50)</f>
        <v>0.10152531159393316</v>
      </c>
    </row>
    <row r="89" spans="1:6" ht="12.75">
      <c r="A89" t="s">
        <v>88</v>
      </c>
      <c r="B89">
        <f>B29+(9/0.017)*(B15*B51+B30*B50)</f>
        <v>0.0579297184530638</v>
      </c>
      <c r="C89">
        <f>C29+(9/0.017)*(C15*C51+C30*C50)</f>
        <v>0.07539091993999786</v>
      </c>
      <c r="D89">
        <f>D29+(9/0.017)*(D15*D51+D30*D50)</f>
        <v>0.08555577163651079</v>
      </c>
      <c r="E89">
        <f>E29+(9/0.017)*(E15*E51+E30*E50)</f>
        <v>0.10304085719743548</v>
      </c>
      <c r="F89">
        <f>F29+(9/0.017)*(F15*F51+F30*F50)</f>
        <v>-0.0835210602612874</v>
      </c>
    </row>
    <row r="90" spans="1:6" ht="12.75">
      <c r="A90" t="s">
        <v>89</v>
      </c>
      <c r="B90">
        <f>B30+(10/0.017)*(B16*B51+B31*B50)</f>
        <v>0.002035072191078701</v>
      </c>
      <c r="C90">
        <f>C30+(10/0.017)*(C16*C51+C31*C50)</f>
        <v>0.08845137906480437</v>
      </c>
      <c r="D90">
        <f>D30+(10/0.017)*(D16*D51+D31*D50)</f>
        <v>0.02853912341459366</v>
      </c>
      <c r="E90">
        <f>E30+(10/0.017)*(E16*E51+E31*E50)</f>
        <v>0.02392523646828695</v>
      </c>
      <c r="F90">
        <f>F30+(10/0.017)*(F16*F51+F31*F50)</f>
        <v>0.347574338139245</v>
      </c>
    </row>
    <row r="91" spans="1:6" ht="12.75">
      <c r="A91" t="s">
        <v>90</v>
      </c>
      <c r="B91">
        <f>B31+(11/0.017)*(B17*B51+B32*B50)</f>
        <v>-0.052276019038584066</v>
      </c>
      <c r="C91">
        <f>C31+(11/0.017)*(C17*C51+C32*C50)</f>
        <v>-0.0031966314670330465</v>
      </c>
      <c r="D91">
        <f>D31+(11/0.017)*(D17*D51+D32*D50)</f>
        <v>0.009436009157633735</v>
      </c>
      <c r="E91">
        <f>E31+(11/0.017)*(E17*E51+E32*E50)</f>
        <v>0.0010425937226732737</v>
      </c>
      <c r="F91">
        <f>F31+(11/0.017)*(F17*F51+F32*F50)</f>
        <v>0.0177621027229976</v>
      </c>
    </row>
    <row r="92" spans="1:6" ht="12.75">
      <c r="A92" t="s">
        <v>91</v>
      </c>
      <c r="B92">
        <f>B32+(12/0.017)*(B18*B51+B33*B50)</f>
        <v>0.02061312363626496</v>
      </c>
      <c r="C92">
        <f>C32+(12/0.017)*(C18*C51+C33*C50)</f>
        <v>0.007044082416243245</v>
      </c>
      <c r="D92">
        <f>D32+(12/0.017)*(D18*D51+D33*D50)</f>
        <v>0.05009784364382121</v>
      </c>
      <c r="E92">
        <f>E32+(12/0.017)*(E18*E51+E33*E50)</f>
        <v>0.04036974900261306</v>
      </c>
      <c r="F92">
        <f>F32+(12/0.017)*(F18*F51+F33*F50)</f>
        <v>0.00975359594239193</v>
      </c>
    </row>
    <row r="93" spans="1:6" ht="12.75">
      <c r="A93" t="s">
        <v>92</v>
      </c>
      <c r="B93">
        <f>B33+(13/0.017)*(B19*B51+B34*B50)</f>
        <v>0.1201342952940939</v>
      </c>
      <c r="C93">
        <f>C33+(13/0.017)*(C19*C51+C34*C50)</f>
        <v>0.1022591965836749</v>
      </c>
      <c r="D93">
        <f>D33+(13/0.017)*(D19*D51+D34*D50)</f>
        <v>0.1187841549017784</v>
      </c>
      <c r="E93">
        <f>E33+(13/0.017)*(E19*E51+E34*E50)</f>
        <v>0.11083445074804618</v>
      </c>
      <c r="F93">
        <f>F33+(13/0.017)*(F19*F51+F34*F50)</f>
        <v>0.07910112384000276</v>
      </c>
    </row>
    <row r="94" spans="1:6" ht="12.75">
      <c r="A94" t="s">
        <v>93</v>
      </c>
      <c r="B94">
        <f>B34+(14/0.017)*(B20*B51+B35*B50)</f>
        <v>-0.030280469286991595</v>
      </c>
      <c r="C94">
        <f>C34+(14/0.017)*(C20*C51+C35*C50)</f>
        <v>-0.01464381703082439</v>
      </c>
      <c r="D94">
        <f>D34+(14/0.017)*(D20*D51+D35*D50)</f>
        <v>-0.008231615173000695</v>
      </c>
      <c r="E94">
        <f>E34+(14/0.017)*(E20*E51+E35*E50)</f>
        <v>0.003148696400846967</v>
      </c>
      <c r="F94">
        <f>F34+(14/0.017)*(F20*F51+F35*F50)</f>
        <v>-0.010336354381040868</v>
      </c>
    </row>
    <row r="95" spans="1:6" ht="12.75">
      <c r="A95" t="s">
        <v>94</v>
      </c>
      <c r="B95" s="49">
        <f>B35</f>
        <v>-0.00563198</v>
      </c>
      <c r="C95" s="49">
        <f>C35</f>
        <v>0.009821889</v>
      </c>
      <c r="D95" s="49">
        <f>D35</f>
        <v>0.002324234</v>
      </c>
      <c r="E95" s="49">
        <f>E35</f>
        <v>-0.00502073</v>
      </c>
      <c r="F95" s="49">
        <f>F35</f>
        <v>-0.003982643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2.692325798863186</v>
      </c>
      <c r="C103">
        <f>C63*10000/C62</f>
        <v>-0.8045222121863033</v>
      </c>
      <c r="D103">
        <f>D63*10000/D62</f>
        <v>-2.601760176032585</v>
      </c>
      <c r="E103">
        <f>E63*10000/E62</f>
        <v>-0.610239205931678</v>
      </c>
      <c r="F103">
        <f>F63*10000/F62</f>
        <v>-4.6583490954390285</v>
      </c>
      <c r="G103">
        <f>AVERAGE(C103:E103)</f>
        <v>-1.338840531383522</v>
      </c>
      <c r="H103">
        <f>STDEV(C103:E103)</f>
        <v>1.0980259529083185</v>
      </c>
      <c r="I103">
        <f>(B103*B4+C103*C4+D103*D4+E103*E4+F103*F4)/SUM(B4:F4)</f>
        <v>-1.1996932043845898</v>
      </c>
      <c r="K103">
        <f>(LN(H103)+LN(H123))/2-LN(K114*K115^3)</f>
        <v>-3.492631947895068</v>
      </c>
    </row>
    <row r="104" spans="1:11" ht="12.75">
      <c r="A104" t="s">
        <v>68</v>
      </c>
      <c r="B104">
        <f>B64*10000/B62</f>
        <v>0.15772541507497395</v>
      </c>
      <c r="C104">
        <f>C64*10000/C62</f>
        <v>0.9998092153432296</v>
      </c>
      <c r="D104">
        <f>D64*10000/D62</f>
        <v>0.49459717921012075</v>
      </c>
      <c r="E104">
        <f>E64*10000/E62</f>
        <v>0.6308788885320562</v>
      </c>
      <c r="F104">
        <f>F64*10000/F62</f>
        <v>-0.18486673215643107</v>
      </c>
      <c r="G104">
        <f>AVERAGE(C104:E104)</f>
        <v>0.7084284276951355</v>
      </c>
      <c r="H104">
        <f>STDEV(C104:E104)</f>
        <v>0.2613814236546756</v>
      </c>
      <c r="I104">
        <f>(B104*B4+C104*C4+D104*D4+E104*E4+F104*F4)/SUM(B4:F4)</f>
        <v>0.5095360145888279</v>
      </c>
      <c r="K104">
        <f>(LN(H104)+LN(H124))/2-LN(K114*K115^4)</f>
        <v>-4.40154394465978</v>
      </c>
    </row>
    <row r="105" spans="1:11" ht="12.75">
      <c r="A105" t="s">
        <v>69</v>
      </c>
      <c r="B105">
        <f>B65*10000/B62</f>
        <v>-0.13030632473773346</v>
      </c>
      <c r="C105">
        <f>C65*10000/C62</f>
        <v>-0.5003570332257715</v>
      </c>
      <c r="D105">
        <f>D65*10000/D62</f>
        <v>0.5704806462237471</v>
      </c>
      <c r="E105">
        <f>E65*10000/E62</f>
        <v>0.3544771052293704</v>
      </c>
      <c r="F105">
        <f>F65*10000/F62</f>
        <v>-0.6450996670356566</v>
      </c>
      <c r="G105">
        <f>AVERAGE(C105:E105)</f>
        <v>0.14153357274244865</v>
      </c>
      <c r="H105">
        <f>STDEV(C105:E105)</f>
        <v>0.5662879523292139</v>
      </c>
      <c r="I105">
        <f>(B105*B4+C105*C4+D105*D4+E105*E4+F105*F4)/SUM(B4:F4)</f>
        <v>-0.002903374264521177</v>
      </c>
      <c r="K105">
        <f>(LN(H105)+LN(H125))/2-LN(K114*K115^5)</f>
        <v>-3.496642673059765</v>
      </c>
    </row>
    <row r="106" spans="1:11" ht="12.75">
      <c r="A106" t="s">
        <v>70</v>
      </c>
      <c r="B106">
        <f>B66*10000/B62</f>
        <v>2.1989463103261686</v>
      </c>
      <c r="C106">
        <f>C66*10000/C62</f>
        <v>1.22357979938971</v>
      </c>
      <c r="D106">
        <f>D66*10000/D62</f>
        <v>1.474919858583871</v>
      </c>
      <c r="E106">
        <f>E66*10000/E62</f>
        <v>1.2167989348528434</v>
      </c>
      <c r="F106">
        <f>F66*10000/F62</f>
        <v>13.514010106721724</v>
      </c>
      <c r="G106">
        <f>AVERAGE(C106:E106)</f>
        <v>1.3050995309421414</v>
      </c>
      <c r="H106">
        <f>STDEV(C106:E106)</f>
        <v>0.14710779310160585</v>
      </c>
      <c r="I106">
        <f>(B106*B4+C106*C4+D106*D4+E106*E4+F106*F4)/SUM(B4:F4)</f>
        <v>3.065172195107522</v>
      </c>
      <c r="K106">
        <f>(LN(H106)+LN(H126))/2-LN(K114*K115^6)</f>
        <v>-3.6818032595089134</v>
      </c>
    </row>
    <row r="107" spans="1:11" ht="12.75">
      <c r="A107" t="s">
        <v>71</v>
      </c>
      <c r="B107">
        <f>B67*10000/B62</f>
        <v>0.30421956455201166</v>
      </c>
      <c r="C107">
        <f>C67*10000/C62</f>
        <v>-0.023596209655204477</v>
      </c>
      <c r="D107">
        <f>D67*10000/D62</f>
        <v>0.42755506787965497</v>
      </c>
      <c r="E107">
        <f>E67*10000/E62</f>
        <v>0.07233853668749114</v>
      </c>
      <c r="F107">
        <f>F67*10000/F62</f>
        <v>0.14354099487633998</v>
      </c>
      <c r="G107">
        <f>AVERAGE(C107:E107)</f>
        <v>0.15876579830398055</v>
      </c>
      <c r="H107">
        <f>STDEV(C107:E107)</f>
        <v>0.23766914496464994</v>
      </c>
      <c r="I107">
        <f>(B107*B4+C107*C4+D107*D4+E107*E4+F107*F4)/SUM(B4:F4)</f>
        <v>0.17775406053419454</v>
      </c>
      <c r="K107">
        <f>(LN(H107)+LN(H127))/2-LN(K114*K115^7)</f>
        <v>-3.520141699012135</v>
      </c>
    </row>
    <row r="108" spans="1:9" ht="12.75">
      <c r="A108" t="s">
        <v>72</v>
      </c>
      <c r="B108">
        <f>B68*10000/B62</f>
        <v>0.06972796959920492</v>
      </c>
      <c r="C108">
        <f>C68*10000/C62</f>
        <v>0.341498263875497</v>
      </c>
      <c r="D108">
        <f>D68*10000/D62</f>
        <v>0.1844271067829609</v>
      </c>
      <c r="E108">
        <f>E68*10000/E62</f>
        <v>0.10447260444628972</v>
      </c>
      <c r="F108">
        <f>F68*10000/F62</f>
        <v>-0.1193696931706434</v>
      </c>
      <c r="G108">
        <f>AVERAGE(C108:E108)</f>
        <v>0.2101326583682492</v>
      </c>
      <c r="H108">
        <f>STDEV(C108:E108)</f>
        <v>0.1205855395297901</v>
      </c>
      <c r="I108">
        <f>(B108*B4+C108*C4+D108*D4+E108*E4+F108*F4)/SUM(B4:F4)</f>
        <v>0.1458465030052553</v>
      </c>
    </row>
    <row r="109" spans="1:9" ht="12.75">
      <c r="A109" t="s">
        <v>73</v>
      </c>
      <c r="B109">
        <f>B69*10000/B62</f>
        <v>-0.13899012690991208</v>
      </c>
      <c r="C109">
        <f>C69*10000/C62</f>
        <v>-0.26309685895962753</v>
      </c>
      <c r="D109">
        <f>D69*10000/D62</f>
        <v>-0.08514086120612795</v>
      </c>
      <c r="E109">
        <f>E69*10000/E62</f>
        <v>-0.012843847198841001</v>
      </c>
      <c r="F109">
        <f>F69*10000/F62</f>
        <v>-0.06227808345354795</v>
      </c>
      <c r="G109">
        <f>AVERAGE(C109:E109)</f>
        <v>-0.1203605224548655</v>
      </c>
      <c r="H109">
        <f>STDEV(C109:E109)</f>
        <v>0.12879037571842455</v>
      </c>
      <c r="I109">
        <f>(B109*B4+C109*C4+D109*D4+E109*E4+F109*F4)/SUM(B4:F4)</f>
        <v>-0.11531728597851484</v>
      </c>
    </row>
    <row r="110" spans="1:11" ht="12.75">
      <c r="A110" t="s">
        <v>74</v>
      </c>
      <c r="B110">
        <f>B70*10000/B62</f>
        <v>-0.3255732589454451</v>
      </c>
      <c r="C110">
        <f>C70*10000/C62</f>
        <v>-0.07033652489580235</v>
      </c>
      <c r="D110">
        <f>D70*10000/D62</f>
        <v>-0.03455580240198663</v>
      </c>
      <c r="E110">
        <f>E70*10000/E62</f>
        <v>-0.1330121049352827</v>
      </c>
      <c r="F110">
        <f>F70*10000/F62</f>
        <v>-0.38570825189145386</v>
      </c>
      <c r="G110">
        <f>AVERAGE(C110:E110)</f>
        <v>-0.07930147741102389</v>
      </c>
      <c r="H110">
        <f>STDEV(C110:E110)</f>
        <v>0.04983661964190705</v>
      </c>
      <c r="I110">
        <f>(B110*B4+C110*C4+D110*D4+E110*E4+F110*F4)/SUM(B4:F4)</f>
        <v>-0.1558180985868565</v>
      </c>
      <c r="K110">
        <f>EXP(AVERAGE(K103:K107))</f>
        <v>0.024269066943624386</v>
      </c>
    </row>
    <row r="111" spans="1:9" ht="12.75">
      <c r="A111" t="s">
        <v>75</v>
      </c>
      <c r="B111">
        <f>B71*10000/B62</f>
        <v>-0.0031595945269218477</v>
      </c>
      <c r="C111">
        <f>C71*10000/C62</f>
        <v>0.002268533830922091</v>
      </c>
      <c r="D111">
        <f>D71*10000/D62</f>
        <v>-0.027030082879490033</v>
      </c>
      <c r="E111">
        <f>E71*10000/E62</f>
        <v>-0.00389420261141807</v>
      </c>
      <c r="F111">
        <f>F71*10000/F62</f>
        <v>-0.018212661276780284</v>
      </c>
      <c r="G111">
        <f>AVERAGE(C111:E111)</f>
        <v>-0.009551917219995336</v>
      </c>
      <c r="H111">
        <f>STDEV(C111:E111)</f>
        <v>0.015446991170774704</v>
      </c>
      <c r="I111">
        <f>(B111*B4+C111*C4+D111*D4+E111*E4+F111*F4)/SUM(B4:F4)</f>
        <v>-0.009784904845658296</v>
      </c>
    </row>
    <row r="112" spans="1:9" ht="12.75">
      <c r="A112" t="s">
        <v>76</v>
      </c>
      <c r="B112">
        <f>B72*10000/B62</f>
        <v>-0.06045439665057042</v>
      </c>
      <c r="C112">
        <f>C72*10000/C62</f>
        <v>-0.031332457330630836</v>
      </c>
      <c r="D112">
        <f>D72*10000/D62</f>
        <v>-0.04400611080502459</v>
      </c>
      <c r="E112">
        <f>E72*10000/E62</f>
        <v>-0.04403747392533424</v>
      </c>
      <c r="F112">
        <f>F72*10000/F62</f>
        <v>-0.04493062288639982</v>
      </c>
      <c r="G112">
        <f>AVERAGE(C112:E112)</f>
        <v>-0.03979201402032989</v>
      </c>
      <c r="H112">
        <f>STDEV(C112:E112)</f>
        <v>0.007326207781042162</v>
      </c>
      <c r="I112">
        <f>(B112*B4+C112*C4+D112*D4+E112*E4+F112*F4)/SUM(B4:F4)</f>
        <v>-0.043463708770238633</v>
      </c>
    </row>
    <row r="113" spans="1:9" ht="12.75">
      <c r="A113" t="s">
        <v>77</v>
      </c>
      <c r="B113">
        <f>B73*10000/B62</f>
        <v>0.017205881939088362</v>
      </c>
      <c r="C113">
        <f>C73*10000/C62</f>
        <v>0.01375524346422421</v>
      </c>
      <c r="D113">
        <f>D73*10000/D62</f>
        <v>0.0303360982306249</v>
      </c>
      <c r="E113">
        <f>E73*10000/E62</f>
        <v>0.03172406425498398</v>
      </c>
      <c r="F113">
        <f>F73*10000/F62</f>
        <v>0.00685645627647804</v>
      </c>
      <c r="G113">
        <f>AVERAGE(C113:E113)</f>
        <v>0.025271801983277695</v>
      </c>
      <c r="H113">
        <f>STDEV(C113:E113)</f>
        <v>0.009997747371947415</v>
      </c>
      <c r="I113">
        <f>(B113*B4+C113*C4+D113*D4+E113*E4+F113*F4)/SUM(B4:F4)</f>
        <v>0.021644521388555493</v>
      </c>
    </row>
    <row r="114" spans="1:11" ht="12.75">
      <c r="A114" t="s">
        <v>78</v>
      </c>
      <c r="B114">
        <f>B74*10000/B62</f>
        <v>-0.21434979339211746</v>
      </c>
      <c r="C114">
        <f>C74*10000/C62</f>
        <v>-0.1819411782799678</v>
      </c>
      <c r="D114">
        <f>D74*10000/D62</f>
        <v>-0.20819528867323603</v>
      </c>
      <c r="E114">
        <f>E74*10000/E62</f>
        <v>-0.2040546341207872</v>
      </c>
      <c r="F114">
        <f>F74*10000/F62</f>
        <v>-0.1537318533100704</v>
      </c>
      <c r="G114">
        <f>AVERAGE(C114:E114)</f>
        <v>-0.198063700357997</v>
      </c>
      <c r="H114">
        <f>STDEV(C114:E114)</f>
        <v>0.014115170691426173</v>
      </c>
      <c r="I114">
        <f>(B114*B4+C114*C4+D114*D4+E114*E4+F114*F4)/SUM(B4:F4)</f>
        <v>-0.19449386010738423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0.003817189134921379</v>
      </c>
      <c r="C115">
        <f>C75*10000/C62</f>
        <v>0.00023616155754119735</v>
      </c>
      <c r="D115">
        <f>D75*10000/D62</f>
        <v>0.002765489238375037</v>
      </c>
      <c r="E115">
        <f>E75*10000/E62</f>
        <v>0.006666443203750022</v>
      </c>
      <c r="F115">
        <f>F75*10000/F62</f>
        <v>0.0032091497827965365</v>
      </c>
      <c r="G115">
        <f>AVERAGE(C115:E115)</f>
        <v>0.003222697999888752</v>
      </c>
      <c r="H115">
        <f>STDEV(C115:E115)</f>
        <v>0.0032394305674140014</v>
      </c>
      <c r="I115">
        <f>(B115*B4+C115*C4+D115*D4+E115*E4+F115*F4)/SUM(B4:F4)</f>
        <v>0.0033061784612145846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114.79053372531165</v>
      </c>
      <c r="C122">
        <f>C82*10000/C62</f>
        <v>62.46883994703956</v>
      </c>
      <c r="D122">
        <f>D82*10000/D62</f>
        <v>-7.74587447808908</v>
      </c>
      <c r="E122">
        <f>E82*10000/E62</f>
        <v>-62.11978091732193</v>
      </c>
      <c r="F122">
        <f>F82*10000/F62</f>
        <v>-112.70665355555839</v>
      </c>
      <c r="G122">
        <f>AVERAGE(C122:E122)</f>
        <v>-2.4656051494571494</v>
      </c>
      <c r="H122">
        <f>STDEV(C122:E122)</f>
        <v>62.46192476507645</v>
      </c>
      <c r="I122">
        <f>(B122*B4+C122*C4+D122*D4+E122*E4+F122*F4)/SUM(B4:F4)</f>
        <v>-0.23273365471725177</v>
      </c>
    </row>
    <row r="123" spans="1:9" ht="12.75">
      <c r="A123" t="s">
        <v>82</v>
      </c>
      <c r="B123">
        <f>B83*10000/B62</f>
        <v>0.3784464832324765</v>
      </c>
      <c r="C123">
        <f>C83*10000/C62</f>
        <v>3.149194869344908</v>
      </c>
      <c r="D123">
        <f>D83*10000/D62</f>
        <v>-0.4130789781695653</v>
      </c>
      <c r="E123">
        <f>E83*10000/E62</f>
        <v>-0.0921137516514317</v>
      </c>
      <c r="F123">
        <f>F83*10000/F62</f>
        <v>3.954241903179423</v>
      </c>
      <c r="G123">
        <f>AVERAGE(C123:E123)</f>
        <v>0.8813340465079703</v>
      </c>
      <c r="H123">
        <f>STDEV(C123:E123)</f>
        <v>1.9705707810117945</v>
      </c>
      <c r="I123">
        <f>(B123*B4+C123*C4+D123*D4+E123*E4+F123*F4)/SUM(B4:F4)</f>
        <v>1.219402906339106</v>
      </c>
    </row>
    <row r="124" spans="1:9" ht="12.75">
      <c r="A124" t="s">
        <v>83</v>
      </c>
      <c r="B124">
        <f>B84*10000/B62</f>
        <v>0.8668528137477289</v>
      </c>
      <c r="C124">
        <f>C84*10000/C62</f>
        <v>1.9694288838917537</v>
      </c>
      <c r="D124">
        <f>D84*10000/D62</f>
        <v>1.4922189872489258</v>
      </c>
      <c r="E124">
        <f>E84*10000/E62</f>
        <v>2.312482802770936</v>
      </c>
      <c r="F124">
        <f>F84*10000/F62</f>
        <v>0.4079612732277025</v>
      </c>
      <c r="G124">
        <f>AVERAGE(C124:E124)</f>
        <v>1.9247102246372052</v>
      </c>
      <c r="H124">
        <f>STDEV(C124:E124)</f>
        <v>0.4119563091249179</v>
      </c>
      <c r="I124">
        <f>(B124*B4+C124*C4+D124*D4+E124*E4+F124*F4)/SUM(B4:F4)</f>
        <v>1.569161216215408</v>
      </c>
    </row>
    <row r="125" spans="1:9" ht="12.75">
      <c r="A125" t="s">
        <v>84</v>
      </c>
      <c r="B125">
        <f>B85*10000/B62</f>
        <v>-0.22137038655512062</v>
      </c>
      <c r="C125">
        <f>C85*10000/C62</f>
        <v>1.2350830889743196</v>
      </c>
      <c r="D125">
        <f>D85*10000/D62</f>
        <v>0.5300366338137806</v>
      </c>
      <c r="E125">
        <f>E85*10000/E62</f>
        <v>0.9687085798610876</v>
      </c>
      <c r="F125">
        <f>F85*10000/F62</f>
        <v>-1.7782761154751083</v>
      </c>
      <c r="G125">
        <f>AVERAGE(C125:E125)</f>
        <v>0.9112761008830627</v>
      </c>
      <c r="H125">
        <f>STDEV(C125:E125)</f>
        <v>0.3560147373561683</v>
      </c>
      <c r="I125">
        <f>(B125*B4+C125*C4+D125*D4+E125*E4+F125*F4)/SUM(B4:F4)</f>
        <v>0.3883137479475484</v>
      </c>
    </row>
    <row r="126" spans="1:9" ht="12.75">
      <c r="A126" t="s">
        <v>85</v>
      </c>
      <c r="B126">
        <f>B86*10000/B62</f>
        <v>-0.016982001800114853</v>
      </c>
      <c r="C126">
        <f>C86*10000/C62</f>
        <v>1.21368705157683</v>
      </c>
      <c r="D126">
        <f>D86*10000/D62</f>
        <v>0.7882868672605196</v>
      </c>
      <c r="E126">
        <f>E86*10000/E62</f>
        <v>0.6594945319659876</v>
      </c>
      <c r="F126">
        <f>F86*10000/F62</f>
        <v>1.728415459531454</v>
      </c>
      <c r="G126">
        <f>AVERAGE(C126:E126)</f>
        <v>0.8871561502677792</v>
      </c>
      <c r="H126">
        <f>STDEV(C126:E126)</f>
        <v>0.2900235999706412</v>
      </c>
      <c r="I126">
        <f>(B126*B4+C126*C4+D126*D4+E126*E4+F126*F4)/SUM(B4:F4)</f>
        <v>0.868906212002199</v>
      </c>
    </row>
    <row r="127" spans="1:9" ht="12.75">
      <c r="A127" t="s">
        <v>86</v>
      </c>
      <c r="B127">
        <f>B87*10000/B62</f>
        <v>-0.006647464278583791</v>
      </c>
      <c r="C127">
        <f>C87*10000/C62</f>
        <v>-0.017936230820650084</v>
      </c>
      <c r="D127">
        <f>D87*10000/D62</f>
        <v>0.0058704316176539885</v>
      </c>
      <c r="E127">
        <f>E87*10000/E62</f>
        <v>0.12400668576399054</v>
      </c>
      <c r="F127">
        <f>F87*10000/F62</f>
        <v>0.12969199779858673</v>
      </c>
      <c r="G127">
        <f>AVERAGE(C127:E127)</f>
        <v>0.037313628853664814</v>
      </c>
      <c r="H127">
        <f>STDEV(C127:E127)</f>
        <v>0.07601614224265509</v>
      </c>
      <c r="I127">
        <f>(B127*B4+C127*C4+D127*D4+E127*E4+F127*F4)/SUM(B4:F4)</f>
        <v>0.04328522557793012</v>
      </c>
    </row>
    <row r="128" spans="1:9" ht="12.75">
      <c r="A128" t="s">
        <v>87</v>
      </c>
      <c r="B128">
        <f>B88*10000/B62</f>
        <v>0.21184641728218395</v>
      </c>
      <c r="C128">
        <f>C88*10000/C62</f>
        <v>0.3650824392069275</v>
      </c>
      <c r="D128">
        <f>D88*10000/D62</f>
        <v>0.24713350927918648</v>
      </c>
      <c r="E128">
        <f>E88*10000/E62</f>
        <v>0.29840968126995066</v>
      </c>
      <c r="F128">
        <f>F88*10000/F62</f>
        <v>0.10152476690992437</v>
      </c>
      <c r="G128">
        <f>AVERAGE(C128:E128)</f>
        <v>0.30354187658535486</v>
      </c>
      <c r="H128">
        <f>STDEV(C128:E128)</f>
        <v>0.05914171192433785</v>
      </c>
      <c r="I128">
        <f>(B128*B4+C128*C4+D128*D4+E128*E4+F128*F4)/SUM(B4:F4)</f>
        <v>0.2633079794620869</v>
      </c>
    </row>
    <row r="129" spans="1:9" ht="12.75">
      <c r="A129" t="s">
        <v>88</v>
      </c>
      <c r="B129">
        <f>B89*10000/B62</f>
        <v>0.05792990261339457</v>
      </c>
      <c r="C129">
        <f>C89*10000/C62</f>
        <v>0.07539036369111377</v>
      </c>
      <c r="D129">
        <f>D89*10000/D62</f>
        <v>0.0855563358797264</v>
      </c>
      <c r="E129">
        <f>E89*10000/E62</f>
        <v>0.10304090671669142</v>
      </c>
      <c r="F129">
        <f>F89*10000/F62</f>
        <v>-0.0835206121702133</v>
      </c>
      <c r="G129">
        <f>AVERAGE(C129:E129)</f>
        <v>0.08799586876251053</v>
      </c>
      <c r="H129">
        <f>STDEV(C129:E129)</f>
        <v>0.013985765010072496</v>
      </c>
      <c r="I129">
        <f>(B129*B4+C129*C4+D129*D4+E129*E4+F129*F4)/SUM(B4:F4)</f>
        <v>0.06073632980213677</v>
      </c>
    </row>
    <row r="130" spans="1:9" ht="12.75">
      <c r="A130" t="s">
        <v>89</v>
      </c>
      <c r="B130">
        <f>B90*10000/B62</f>
        <v>0.002035078660634878</v>
      </c>
      <c r="C130">
        <f>C90*10000/C62</f>
        <v>0.0884507264533103</v>
      </c>
      <c r="D130">
        <f>D90*10000/D62</f>
        <v>0.028539311631080495</v>
      </c>
      <c r="E130">
        <f>E90*10000/E62</f>
        <v>0.02392524796624941</v>
      </c>
      <c r="F130">
        <f>F90*10000/F62</f>
        <v>0.34757247340048303</v>
      </c>
      <c r="G130">
        <f>AVERAGE(C130:E130)</f>
        <v>0.04697176201688006</v>
      </c>
      <c r="H130">
        <f>STDEV(C130:E130)</f>
        <v>0.03599584370333279</v>
      </c>
      <c r="I130">
        <f>(B130*B4+C130*C4+D130*D4+E130*E4+F130*F4)/SUM(B4:F4)</f>
        <v>0.08063714121793591</v>
      </c>
    </row>
    <row r="131" spans="1:9" ht="12.75">
      <c r="A131" t="s">
        <v>90</v>
      </c>
      <c r="B131">
        <f>B91*10000/B62</f>
        <v>-0.05227618522563304</v>
      </c>
      <c r="C131">
        <f>C91*10000/C62</f>
        <v>-0.0031966078816637765</v>
      </c>
      <c r="D131">
        <f>D91*10000/D62</f>
        <v>0.009436071388434155</v>
      </c>
      <c r="E131">
        <f>E91*10000/E62</f>
        <v>0.0010425942237217586</v>
      </c>
      <c r="F131">
        <f>F91*10000/F62</f>
        <v>0.01776200742919191</v>
      </c>
      <c r="G131">
        <f>AVERAGE(C131:E131)</f>
        <v>0.0024273525768307123</v>
      </c>
      <c r="H131">
        <f>STDEV(C131:E131)</f>
        <v>0.006429176709164966</v>
      </c>
      <c r="I131">
        <f>(B131*B4+C131*C4+D131*D4+E131*E4+F131*F4)/SUM(B4:F4)</f>
        <v>-0.0034307832608926163</v>
      </c>
    </row>
    <row r="132" spans="1:9" ht="12.75">
      <c r="A132" t="s">
        <v>91</v>
      </c>
      <c r="B132">
        <f>B92*10000/B62</f>
        <v>0.02061318916600977</v>
      </c>
      <c r="C132">
        <f>C92*10000/C62</f>
        <v>0.007044030443631867</v>
      </c>
      <c r="D132">
        <f>D92*10000/D62</f>
        <v>0.05009817404079913</v>
      </c>
      <c r="E132">
        <f>E92*10000/E62</f>
        <v>0.04036976840346033</v>
      </c>
      <c r="F132">
        <f>F92*10000/F62</f>
        <v>0.009753543614281289</v>
      </c>
      <c r="G132">
        <f>AVERAGE(C132:E132)</f>
        <v>0.03250399096263044</v>
      </c>
      <c r="H132">
        <f>STDEV(C132:E132)</f>
        <v>0.0225791421733173</v>
      </c>
      <c r="I132">
        <f>(B132*B4+C132*C4+D132*D4+E132*E4+F132*F4)/SUM(B4:F4)</f>
        <v>0.027743734537231494</v>
      </c>
    </row>
    <row r="133" spans="1:9" ht="12.75">
      <c r="A133" t="s">
        <v>92</v>
      </c>
      <c r="B133">
        <f>B93*10000/B62</f>
        <v>0.12013467720465983</v>
      </c>
      <c r="C133">
        <f>C93*10000/C62</f>
        <v>0.10225844209541513</v>
      </c>
      <c r="D133">
        <f>D93*10000/D62</f>
        <v>0.11878493828730859</v>
      </c>
      <c r="E133">
        <f>E93*10000/E62</f>
        <v>0.11083450401273828</v>
      </c>
      <c r="F133">
        <f>F93*10000/F62</f>
        <v>0.07910069946191854</v>
      </c>
      <c r="G133">
        <f>AVERAGE(C133:E133)</f>
        <v>0.11062596146515398</v>
      </c>
      <c r="H133">
        <f>STDEV(C133:E133)</f>
        <v>0.00826522150887626</v>
      </c>
      <c r="I133">
        <f>(B133*B4+C133*C4+D133*D4+E133*E4+F133*F4)/SUM(B4:F4)</f>
        <v>0.1077885312833437</v>
      </c>
    </row>
    <row r="134" spans="1:9" ht="12.75">
      <c r="A134" t="s">
        <v>93</v>
      </c>
      <c r="B134">
        <f>B94*10000/B62</f>
        <v>-0.030280565549521233</v>
      </c>
      <c r="C134">
        <f>C94*10000/C62</f>
        <v>-0.014643708985891544</v>
      </c>
      <c r="D134">
        <f>D94*10000/D62</f>
        <v>-0.008231669460781939</v>
      </c>
      <c r="E134">
        <f>E94*10000/E62</f>
        <v>0.0031486979140438404</v>
      </c>
      <c r="F134">
        <f>F94*10000/F62</f>
        <v>-0.010336298926427116</v>
      </c>
      <c r="G134">
        <f>AVERAGE(C134:E134)</f>
        <v>-0.006575560177543215</v>
      </c>
      <c r="H134">
        <f>STDEV(C134:E134)</f>
        <v>0.009011074258474356</v>
      </c>
      <c r="I134">
        <f>(B134*B4+C134*C4+D134*D4+E134*E4+F134*F4)/SUM(B4:F4)</f>
        <v>-0.010505799343764893</v>
      </c>
    </row>
    <row r="135" spans="1:9" ht="12.75">
      <c r="A135" t="s">
        <v>94</v>
      </c>
      <c r="B135">
        <f>B95*10000/B62</f>
        <v>-0.005631997904235121</v>
      </c>
      <c r="C135">
        <f>C95*10000/C62</f>
        <v>0.009821816532190875</v>
      </c>
      <c r="D135">
        <f>D95*10000/D62</f>
        <v>0.0023242493284020577</v>
      </c>
      <c r="E135">
        <f>E95*10000/E62</f>
        <v>-0.005020732412856615</v>
      </c>
      <c r="F135">
        <f>F95*10000/F62</f>
        <v>-0.0039826216330923715</v>
      </c>
      <c r="G135">
        <f>AVERAGE(C135:E135)</f>
        <v>0.0023751111492454394</v>
      </c>
      <c r="H135">
        <f>STDEV(C135:E135)</f>
        <v>0.0074214051897297205</v>
      </c>
      <c r="I135">
        <f>(B135*B4+C135*C4+D135*D4+E135*E4+F135*F4)/SUM(B4:F4)</f>
        <v>0.00036998580823909043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2004-07-29T09:53:05Z</cp:lastPrinted>
  <dcterms:created xsi:type="dcterms:W3CDTF">2004-07-29T09:53:05Z</dcterms:created>
  <dcterms:modified xsi:type="dcterms:W3CDTF">2004-08-02T15:50:24Z</dcterms:modified>
  <cp:category/>
  <cp:version/>
  <cp:contentType/>
  <cp:contentStatus/>
</cp:coreProperties>
</file>