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<sst xmlns="http://schemas.openxmlformats.org/spreadsheetml/2006/main" count="202" uniqueCount="97">
  <si>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30/07/2004       11:36:13</t>
  </si>
  <si>
    <t>LISSNER</t>
  </si>
  <si>
    <t>HCMQAP297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</si>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</sst>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333178"/>
        <c:axId val="56998603"/>
      </c:lineChart>
      <c:catAx>
        <c:axId val="63331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998603"/>
        <c:crosses val="autoZero"/>
        <c:auto val="1"/>
        <c:lblOffset val="100"/>
        <c:noMultiLvlLbl val="0"/>
      </c:catAx>
      <c:valAx>
        <c:axId val="5699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3331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-0.003753</v>
      </c>
      <c r="D4" s="13">
        <v>-0.003754</v>
      </c>
      <c r="E4" s="13">
        <v>-0.003753</v>
      </c>
      <c r="F4" s="24">
        <v>-0.002083</v>
      </c>
      <c r="G4" s="34">
        <v>-0.0117</v>
      </c>
    </row>
    <row r="5" spans="1:7" ht="12.75" thickBot="1">
      <c r="A5" s="44" t="s">
        <v>13</v>
      </c>
      <c r="B5" s="45">
        <v>6.205453</v>
      </c>
      <c r="C5" s="46">
        <v>2.391025</v>
      </c>
      <c r="D5" s="46">
        <v>-0.572049</v>
      </c>
      <c r="E5" s="46">
        <v>-2.492376</v>
      </c>
      <c r="F5" s="47">
        <v>-5.576358</v>
      </c>
      <c r="G5" s="48">
        <v>5.986842</v>
      </c>
    </row>
    <row r="6" spans="1:7" ht="12.75" thickTop="1">
      <c r="A6" s="6" t="s">
        <v>14</v>
      </c>
      <c r="B6" s="39">
        <v>66.53334</v>
      </c>
      <c r="C6" s="40">
        <v>-19.99667</v>
      </c>
      <c r="D6" s="40">
        <v>28.75079</v>
      </c>
      <c r="E6" s="40">
        <v>-22.11419</v>
      </c>
      <c r="F6" s="41">
        <v>-48.09336</v>
      </c>
      <c r="G6" s="42">
        <v>0.005427013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2.274103</v>
      </c>
      <c r="C8" s="14">
        <v>-2.803684</v>
      </c>
      <c r="D8" s="14">
        <v>-0.2180881</v>
      </c>
      <c r="E8" s="14">
        <v>-0.09979743</v>
      </c>
      <c r="F8" s="25">
        <v>-1.689081</v>
      </c>
      <c r="G8" s="35">
        <v>-0.6470328</v>
      </c>
    </row>
    <row r="9" spans="1:7" ht="12">
      <c r="A9" s="20" t="s">
        <v>17</v>
      </c>
      <c r="B9" s="29">
        <v>1.22212</v>
      </c>
      <c r="C9" s="14">
        <v>0.09394694</v>
      </c>
      <c r="D9" s="14">
        <v>0.1741988</v>
      </c>
      <c r="E9" s="14">
        <v>0.4058186</v>
      </c>
      <c r="F9" s="25">
        <v>-0.4066512</v>
      </c>
      <c r="G9" s="35">
        <v>0.2848106</v>
      </c>
    </row>
    <row r="10" spans="1:7" ht="12">
      <c r="A10" s="20" t="s">
        <v>18</v>
      </c>
      <c r="B10" s="29">
        <v>-0.3442204</v>
      </c>
      <c r="C10" s="14">
        <v>0.8643795</v>
      </c>
      <c r="D10" s="14">
        <v>0.723443</v>
      </c>
      <c r="E10" s="14">
        <v>0.6952561</v>
      </c>
      <c r="F10" s="25">
        <v>-1.52113</v>
      </c>
      <c r="G10" s="35">
        <v>0.2963611</v>
      </c>
    </row>
    <row r="11" spans="1:7" ht="12">
      <c r="A11" s="21" t="s">
        <v>19</v>
      </c>
      <c r="B11" s="31">
        <v>3.559299</v>
      </c>
      <c r="C11" s="16">
        <v>2.075723</v>
      </c>
      <c r="D11" s="16">
        <v>1.867221</v>
      </c>
      <c r="E11" s="16">
        <v>1.503656</v>
      </c>
      <c r="F11" s="27">
        <v>14.10822</v>
      </c>
      <c r="G11" s="37">
        <v>3.708711</v>
      </c>
    </row>
    <row r="12" spans="1:7" ht="12">
      <c r="A12" s="20" t="s">
        <v>20</v>
      </c>
      <c r="B12" s="29">
        <v>0.1767141</v>
      </c>
      <c r="C12" s="14">
        <v>-0.129514</v>
      </c>
      <c r="D12" s="14">
        <v>-0.06435629</v>
      </c>
      <c r="E12" s="14">
        <v>0.08455667</v>
      </c>
      <c r="F12" s="25">
        <v>0.1617125</v>
      </c>
      <c r="G12" s="35">
        <v>0.02086924</v>
      </c>
    </row>
    <row r="13" spans="1:7" ht="12">
      <c r="A13" s="20" t="s">
        <v>21</v>
      </c>
      <c r="B13" s="29">
        <v>0.2120432</v>
      </c>
      <c r="C13" s="14">
        <v>0.01583192</v>
      </c>
      <c r="D13" s="14">
        <v>-0.131571</v>
      </c>
      <c r="E13" s="14">
        <v>-0.2099667</v>
      </c>
      <c r="F13" s="25">
        <v>-0.1998309</v>
      </c>
      <c r="G13" s="35">
        <v>-0.07432574</v>
      </c>
    </row>
    <row r="14" spans="1:7" ht="12">
      <c r="A14" s="20" t="s">
        <v>22</v>
      </c>
      <c r="B14" s="29">
        <v>-0.04531106</v>
      </c>
      <c r="C14" s="14">
        <v>0.06528059</v>
      </c>
      <c r="D14" s="14">
        <v>0.08157761</v>
      </c>
      <c r="E14" s="14">
        <v>0.02590379</v>
      </c>
      <c r="F14" s="25">
        <v>0.05017937</v>
      </c>
      <c r="G14" s="35">
        <v>0.04169618</v>
      </c>
    </row>
    <row r="15" spans="1:7" ht="12">
      <c r="A15" s="21" t="s">
        <v>23</v>
      </c>
      <c r="B15" s="31">
        <v>-0.3728811</v>
      </c>
      <c r="C15" s="16">
        <v>-0.1788678</v>
      </c>
      <c r="D15" s="16">
        <v>-0.1486033</v>
      </c>
      <c r="E15" s="16">
        <v>-0.2207211</v>
      </c>
      <c r="F15" s="27">
        <v>-0.346459</v>
      </c>
      <c r="G15" s="37">
        <v>-0.232126</v>
      </c>
    </row>
    <row r="16" spans="1:7" ht="12">
      <c r="A16" s="20" t="s">
        <v>24</v>
      </c>
      <c r="B16" s="29">
        <v>-0.01098356</v>
      </c>
      <c r="C16" s="14">
        <v>-0.02801551</v>
      </c>
      <c r="D16" s="14">
        <v>-0.03234779</v>
      </c>
      <c r="E16" s="14">
        <v>0.004349689</v>
      </c>
      <c r="F16" s="25">
        <v>-0.0396062</v>
      </c>
      <c r="G16" s="35">
        <v>-0.02035424</v>
      </c>
    </row>
    <row r="17" spans="1:7" ht="12">
      <c r="A17" s="20" t="s">
        <v>25</v>
      </c>
      <c r="B17" s="29">
        <v>-0.04225806</v>
      </c>
      <c r="C17" s="14">
        <v>-0.04594551</v>
      </c>
      <c r="D17" s="14">
        <v>-0.02971575</v>
      </c>
      <c r="E17" s="14">
        <v>-0.005168111</v>
      </c>
      <c r="F17" s="25">
        <v>-0.01367867</v>
      </c>
      <c r="G17" s="35">
        <v>-0.02739532</v>
      </c>
    </row>
    <row r="18" spans="1:7" ht="12">
      <c r="A18" s="20" t="s">
        <v>26</v>
      </c>
      <c r="B18" s="29">
        <v>0.004628076</v>
      </c>
      <c r="C18" s="14">
        <v>0.02930939</v>
      </c>
      <c r="D18" s="14">
        <v>0.02035671</v>
      </c>
      <c r="E18" s="14">
        <v>0.03301991</v>
      </c>
      <c r="F18" s="25">
        <v>0.004794408</v>
      </c>
      <c r="G18" s="35">
        <v>0.02119229</v>
      </c>
    </row>
    <row r="19" spans="1:7" ht="12">
      <c r="A19" s="21" t="s">
        <v>27</v>
      </c>
      <c r="B19" s="31">
        <v>-0.1991242</v>
      </c>
      <c r="C19" s="16">
        <v>-0.1862301</v>
      </c>
      <c r="D19" s="16">
        <v>-0.1908633</v>
      </c>
      <c r="E19" s="16">
        <v>-0.1788758</v>
      </c>
      <c r="F19" s="27">
        <v>-0.1407419</v>
      </c>
      <c r="G19" s="37">
        <v>-0.1813718</v>
      </c>
    </row>
    <row r="20" spans="1:7" ht="12.75" thickBot="1">
      <c r="A20" s="44" t="s">
        <v>28</v>
      </c>
      <c r="B20" s="45">
        <v>0.002576652</v>
      </c>
      <c r="C20" s="46">
        <v>-0.0004021356</v>
      </c>
      <c r="D20" s="46">
        <v>0.001407044</v>
      </c>
      <c r="E20" s="46">
        <v>-0.004496301</v>
      </c>
      <c r="F20" s="47">
        <v>-0.00170402</v>
      </c>
      <c r="G20" s="48">
        <v>-0.0006933346</v>
      </c>
    </row>
    <row r="21" spans="1:7" ht="12.75" thickTop="1">
      <c r="A21" s="6" t="s">
        <v>29</v>
      </c>
      <c r="B21" s="39">
        <v>-115.7904</v>
      </c>
      <c r="C21" s="40">
        <v>47.30029</v>
      </c>
      <c r="D21" s="40">
        <v>100.1311</v>
      </c>
      <c r="E21" s="40">
        <v>12.29787</v>
      </c>
      <c r="F21" s="41">
        <v>-162.2573</v>
      </c>
      <c r="G21" s="43">
        <v>0.002819522</v>
      </c>
    </row>
    <row r="22" spans="1:7" ht="12">
      <c r="A22" s="20" t="s">
        <v>30</v>
      </c>
      <c r="B22" s="29">
        <v>124.1154</v>
      </c>
      <c r="C22" s="14">
        <v>47.82087</v>
      </c>
      <c r="D22" s="14">
        <v>-11.44099</v>
      </c>
      <c r="E22" s="14">
        <v>-49.84793</v>
      </c>
      <c r="F22" s="25">
        <v>-111.5318</v>
      </c>
      <c r="G22" s="36">
        <v>0</v>
      </c>
    </row>
    <row r="23" spans="1:7" ht="12">
      <c r="A23" s="20" t="s">
        <v>31</v>
      </c>
      <c r="B23" s="29">
        <v>-1.309154</v>
      </c>
      <c r="C23" s="14">
        <v>0.5233468</v>
      </c>
      <c r="D23" s="14">
        <v>0.8515213</v>
      </c>
      <c r="E23" s="14">
        <v>-1.030984</v>
      </c>
      <c r="F23" s="25">
        <v>7.582341</v>
      </c>
      <c r="G23" s="35">
        <v>0.9051426</v>
      </c>
    </row>
    <row r="24" spans="1:7" ht="12">
      <c r="A24" s="20" t="s">
        <v>32</v>
      </c>
      <c r="B24" s="29">
        <v>0.4807733</v>
      </c>
      <c r="C24" s="14">
        <v>1.806144</v>
      </c>
      <c r="D24" s="14">
        <v>2.44341</v>
      </c>
      <c r="E24" s="14">
        <v>1.240097</v>
      </c>
      <c r="F24" s="25">
        <v>1.289686</v>
      </c>
      <c r="G24" s="35">
        <v>1.562441</v>
      </c>
    </row>
    <row r="25" spans="1:7" ht="12">
      <c r="A25" s="20" t="s">
        <v>33</v>
      </c>
      <c r="B25" s="29">
        <v>0.3874594</v>
      </c>
      <c r="C25" s="14">
        <v>0.3639556</v>
      </c>
      <c r="D25" s="14">
        <v>0.8605359</v>
      </c>
      <c r="E25" s="14">
        <v>-0.3134952</v>
      </c>
      <c r="F25" s="25">
        <v>-1.713408</v>
      </c>
      <c r="G25" s="35">
        <v>0.04664751</v>
      </c>
    </row>
    <row r="26" spans="1:7" ht="12">
      <c r="A26" s="21" t="s">
        <v>34</v>
      </c>
      <c r="B26" s="31">
        <v>0.2621221</v>
      </c>
      <c r="C26" s="16">
        <v>0.2120644</v>
      </c>
      <c r="D26" s="16">
        <v>0.05154968</v>
      </c>
      <c r="E26" s="16">
        <v>1.049279</v>
      </c>
      <c r="F26" s="27">
        <v>2.182707</v>
      </c>
      <c r="G26" s="37">
        <v>0.6452457</v>
      </c>
    </row>
    <row r="27" spans="1:7" ht="12">
      <c r="A27" s="20" t="s">
        <v>35</v>
      </c>
      <c r="B27" s="29">
        <v>-0.2637022</v>
      </c>
      <c r="C27" s="14">
        <v>0.1156839</v>
      </c>
      <c r="D27" s="14">
        <v>0.1688829</v>
      </c>
      <c r="E27" s="14">
        <v>0.1523007</v>
      </c>
      <c r="F27" s="25">
        <v>0.2741228</v>
      </c>
      <c r="G27" s="35">
        <v>0.1034902</v>
      </c>
    </row>
    <row r="28" spans="1:7" ht="12">
      <c r="A28" s="20" t="s">
        <v>36</v>
      </c>
      <c r="B28" s="29">
        <v>0.210594</v>
      </c>
      <c r="C28" s="14">
        <v>0.356524</v>
      </c>
      <c r="D28" s="14">
        <v>0.3345413</v>
      </c>
      <c r="E28" s="14">
        <v>0.2259124</v>
      </c>
      <c r="F28" s="25">
        <v>0.03060808</v>
      </c>
      <c r="G28" s="35">
        <v>0.2551805</v>
      </c>
    </row>
    <row r="29" spans="1:7" ht="12">
      <c r="A29" s="20" t="s">
        <v>37</v>
      </c>
      <c r="B29" s="29">
        <v>0.09533749</v>
      </c>
      <c r="C29" s="14">
        <v>-0.01239423</v>
      </c>
      <c r="D29" s="14">
        <v>0.04186174</v>
      </c>
      <c r="E29" s="14">
        <v>-0.02043429</v>
      </c>
      <c r="F29" s="25">
        <v>0.01931147</v>
      </c>
      <c r="G29" s="35">
        <v>0.01856368</v>
      </c>
    </row>
    <row r="30" spans="1:7" ht="12">
      <c r="A30" s="21" t="s">
        <v>38</v>
      </c>
      <c r="B30" s="31">
        <v>0.0905401</v>
      </c>
      <c r="C30" s="16">
        <v>0.01674568</v>
      </c>
      <c r="D30" s="16">
        <v>0.05624846</v>
      </c>
      <c r="E30" s="16">
        <v>0.02700908</v>
      </c>
      <c r="F30" s="27">
        <v>0.2981887</v>
      </c>
      <c r="G30" s="37">
        <v>0.07695227</v>
      </c>
    </row>
    <row r="31" spans="1:7" ht="12">
      <c r="A31" s="20" t="s">
        <v>39</v>
      </c>
      <c r="B31" s="29">
        <v>-0.01431825</v>
      </c>
      <c r="C31" s="14">
        <v>-0.002627358</v>
      </c>
      <c r="D31" s="14">
        <v>0.01013443</v>
      </c>
      <c r="E31" s="14">
        <v>0.03556399</v>
      </c>
      <c r="F31" s="25">
        <v>0.03729381</v>
      </c>
      <c r="G31" s="35">
        <v>0.01326255</v>
      </c>
    </row>
    <row r="32" spans="1:7" ht="12">
      <c r="A32" s="20" t="s">
        <v>40</v>
      </c>
      <c r="B32" s="29">
        <v>0.03931998</v>
      </c>
      <c r="C32" s="14">
        <v>0.05742921</v>
      </c>
      <c r="D32" s="14">
        <v>0.04098631</v>
      </c>
      <c r="E32" s="14">
        <v>0.04283484</v>
      </c>
      <c r="F32" s="25">
        <v>0.001247069</v>
      </c>
      <c r="G32" s="35">
        <v>0.039839</v>
      </c>
    </row>
    <row r="33" spans="1:7" ht="12">
      <c r="A33" s="20" t="s">
        <v>41</v>
      </c>
      <c r="B33" s="29">
        <v>0.1266578</v>
      </c>
      <c r="C33" s="14">
        <v>0.092824</v>
      </c>
      <c r="D33" s="14">
        <v>0.0760832</v>
      </c>
      <c r="E33" s="14">
        <v>0.0968482</v>
      </c>
      <c r="F33" s="25">
        <v>0.08209077</v>
      </c>
      <c r="G33" s="35">
        <v>0.09323387</v>
      </c>
    </row>
    <row r="34" spans="1:7" ht="12">
      <c r="A34" s="21" t="s">
        <v>42</v>
      </c>
      <c r="B34" s="31">
        <v>-0.01964385</v>
      </c>
      <c r="C34" s="16">
        <v>-0.01212669</v>
      </c>
      <c r="D34" s="16">
        <v>0.001151002</v>
      </c>
      <c r="E34" s="16">
        <v>0.00695342</v>
      </c>
      <c r="F34" s="27">
        <v>-0.01567576</v>
      </c>
      <c r="G34" s="37">
        <v>-0.005923869</v>
      </c>
    </row>
    <row r="35" spans="1:7" ht="12.75" thickBot="1">
      <c r="A35" s="22" t="s">
        <v>43</v>
      </c>
      <c r="B35" s="32">
        <v>-1.209291E-05</v>
      </c>
      <c r="C35" s="17">
        <v>-0.005615396</v>
      </c>
      <c r="D35" s="17">
        <v>-0.005088385</v>
      </c>
      <c r="E35" s="17">
        <v>-0.00937784</v>
      </c>
      <c r="F35" s="28">
        <v>-0.004682241</v>
      </c>
      <c r="G35" s="38">
        <v>-0.005457565</v>
      </c>
    </row>
    <row r="36" spans="1:7" ht="12">
      <c r="A36" s="4" t="s">
        <v>44</v>
      </c>
      <c r="B36" s="3">
        <v>26.36108</v>
      </c>
      <c r="C36" s="3">
        <v>26.37024</v>
      </c>
      <c r="D36" s="3">
        <v>26.3916</v>
      </c>
      <c r="E36" s="3">
        <v>26.40076</v>
      </c>
      <c r="F36" s="3">
        <v>26.41907</v>
      </c>
      <c r="G36" s="3"/>
    </row>
    <row r="37" spans="1:6" ht="12">
      <c r="A37" s="4" t="s">
        <v>45</v>
      </c>
      <c r="B37" s="2">
        <v>-0.2772013</v>
      </c>
      <c r="C37" s="2">
        <v>-0.2349854</v>
      </c>
      <c r="D37" s="2">
        <v>-0.2070109</v>
      </c>
      <c r="E37" s="2">
        <v>-0.1836141</v>
      </c>
      <c r="F37" s="2">
        <v>-0.1708984</v>
      </c>
    </row>
    <row r="38" spans="1:7" ht="12">
      <c r="A38" s="4" t="s">
        <v>52</v>
      </c>
      <c r="B38" s="2">
        <v>-0.0001106465</v>
      </c>
      <c r="C38" s="2">
        <v>3.360903E-05</v>
      </c>
      <c r="D38" s="2">
        <v>-4.868152E-05</v>
      </c>
      <c r="E38" s="2">
        <v>3.76974E-05</v>
      </c>
      <c r="F38" s="2">
        <v>7.867245E-05</v>
      </c>
      <c r="G38" s="2">
        <v>0.0002884502</v>
      </c>
    </row>
    <row r="39" spans="1:7" ht="12.75" thickBot="1">
      <c r="A39" s="4" t="s">
        <v>53</v>
      </c>
      <c r="B39" s="2">
        <v>0.0001982169</v>
      </c>
      <c r="C39" s="2">
        <v>-8.057121E-05</v>
      </c>
      <c r="D39" s="2">
        <v>-0.0001702786</v>
      </c>
      <c r="E39" s="2">
        <v>-2.071846E-05</v>
      </c>
      <c r="F39" s="2">
        <v>0.0002767148</v>
      </c>
      <c r="G39" s="2">
        <v>0.0009962267</v>
      </c>
    </row>
    <row r="40" spans="2:5" ht="12.75" thickBot="1">
      <c r="B40" s="7" t="s">
        <v>46</v>
      </c>
      <c r="C40" s="8">
        <v>-0.003753</v>
      </c>
      <c r="D40" s="18" t="s">
        <v>47</v>
      </c>
      <c r="E40" s="9">
        <v>3.117291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0.003753</v>
      </c>
      <c r="D4">
        <v>0.003754</v>
      </c>
      <c r="E4">
        <v>0.003753</v>
      </c>
      <c r="F4">
        <v>0.002083</v>
      </c>
      <c r="G4">
        <v>0.0117</v>
      </c>
    </row>
    <row r="5" spans="1:7" ht="12.75">
      <c r="A5" t="s">
        <v>13</v>
      </c>
      <c r="B5">
        <v>6.205453</v>
      </c>
      <c r="C5">
        <v>2.391025</v>
      </c>
      <c r="D5">
        <v>-0.572049</v>
      </c>
      <c r="E5">
        <v>-2.492376</v>
      </c>
      <c r="F5">
        <v>-5.576358</v>
      </c>
      <c r="G5">
        <v>5.986842</v>
      </c>
    </row>
    <row r="6" spans="1:7" ht="12.75">
      <c r="A6" t="s">
        <v>14</v>
      </c>
      <c r="B6" s="49">
        <v>66.53334</v>
      </c>
      <c r="C6" s="49">
        <v>-19.99667</v>
      </c>
      <c r="D6" s="49">
        <v>28.75079</v>
      </c>
      <c r="E6" s="49">
        <v>-22.11419</v>
      </c>
      <c r="F6" s="49">
        <v>-48.09336</v>
      </c>
      <c r="G6" s="49">
        <v>0.005427013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2.274103</v>
      </c>
      <c r="C8" s="49">
        <v>-2.803684</v>
      </c>
      <c r="D8" s="49">
        <v>-0.2180881</v>
      </c>
      <c r="E8" s="49">
        <v>-0.09979743</v>
      </c>
      <c r="F8" s="49">
        <v>-1.689081</v>
      </c>
      <c r="G8" s="49">
        <v>-0.6470328</v>
      </c>
    </row>
    <row r="9" spans="1:7" ht="12.75">
      <c r="A9" t="s">
        <v>17</v>
      </c>
      <c r="B9" s="49">
        <v>1.22212</v>
      </c>
      <c r="C9" s="49">
        <v>0.09394694</v>
      </c>
      <c r="D9" s="49">
        <v>0.1741988</v>
      </c>
      <c r="E9" s="49">
        <v>0.4058186</v>
      </c>
      <c r="F9" s="49">
        <v>-0.4066512</v>
      </c>
      <c r="G9" s="49">
        <v>0.2848106</v>
      </c>
    </row>
    <row r="10" spans="1:7" ht="12.75">
      <c r="A10" t="s">
        <v>18</v>
      </c>
      <c r="B10" s="49">
        <v>-0.3442204</v>
      </c>
      <c r="C10" s="49">
        <v>0.8643795</v>
      </c>
      <c r="D10" s="49">
        <v>0.723443</v>
      </c>
      <c r="E10" s="49">
        <v>0.6952561</v>
      </c>
      <c r="F10" s="49">
        <v>-1.52113</v>
      </c>
      <c r="G10" s="49">
        <v>0.2963611</v>
      </c>
    </row>
    <row r="11" spans="1:7" ht="12.75">
      <c r="A11" t="s">
        <v>19</v>
      </c>
      <c r="B11" s="49">
        <v>3.559299</v>
      </c>
      <c r="C11" s="49">
        <v>2.075723</v>
      </c>
      <c r="D11" s="49">
        <v>1.867221</v>
      </c>
      <c r="E11" s="49">
        <v>1.503656</v>
      </c>
      <c r="F11" s="49">
        <v>14.10822</v>
      </c>
      <c r="G11" s="49">
        <v>3.708711</v>
      </c>
    </row>
    <row r="12" spans="1:7" ht="12.75">
      <c r="A12" t="s">
        <v>20</v>
      </c>
      <c r="B12" s="49">
        <v>0.1767141</v>
      </c>
      <c r="C12" s="49">
        <v>-0.129514</v>
      </c>
      <c r="D12" s="49">
        <v>-0.06435629</v>
      </c>
      <c r="E12" s="49">
        <v>0.08455667</v>
      </c>
      <c r="F12" s="49">
        <v>0.1617125</v>
      </c>
      <c r="G12" s="49">
        <v>0.02086924</v>
      </c>
    </row>
    <row r="13" spans="1:7" ht="12.75">
      <c r="A13" t="s">
        <v>21</v>
      </c>
      <c r="B13" s="49">
        <v>0.2120432</v>
      </c>
      <c r="C13" s="49">
        <v>0.01583192</v>
      </c>
      <c r="D13" s="49">
        <v>-0.131571</v>
      </c>
      <c r="E13" s="49">
        <v>-0.2099667</v>
      </c>
      <c r="F13" s="49">
        <v>-0.1998309</v>
      </c>
      <c r="G13" s="49">
        <v>-0.07432574</v>
      </c>
    </row>
    <row r="14" spans="1:7" ht="12.75">
      <c r="A14" t="s">
        <v>22</v>
      </c>
      <c r="B14" s="49">
        <v>-0.04531106</v>
      </c>
      <c r="C14" s="49">
        <v>0.06528059</v>
      </c>
      <c r="D14" s="49">
        <v>0.08157761</v>
      </c>
      <c r="E14" s="49">
        <v>0.02590379</v>
      </c>
      <c r="F14" s="49">
        <v>0.05017937</v>
      </c>
      <c r="G14" s="49">
        <v>0.04169618</v>
      </c>
    </row>
    <row r="15" spans="1:7" ht="12.75">
      <c r="A15" t="s">
        <v>23</v>
      </c>
      <c r="B15" s="49">
        <v>-0.3728811</v>
      </c>
      <c r="C15" s="49">
        <v>-0.1788678</v>
      </c>
      <c r="D15" s="49">
        <v>-0.1486033</v>
      </c>
      <c r="E15" s="49">
        <v>-0.2207211</v>
      </c>
      <c r="F15" s="49">
        <v>-0.346459</v>
      </c>
      <c r="G15" s="49">
        <v>-0.232126</v>
      </c>
    </row>
    <row r="16" spans="1:7" ht="12.75">
      <c r="A16" t="s">
        <v>24</v>
      </c>
      <c r="B16" s="49">
        <v>-0.01098356</v>
      </c>
      <c r="C16" s="49">
        <v>-0.02801551</v>
      </c>
      <c r="D16" s="49">
        <v>-0.03234779</v>
      </c>
      <c r="E16" s="49">
        <v>0.004349689</v>
      </c>
      <c r="F16" s="49">
        <v>-0.0396062</v>
      </c>
      <c r="G16" s="49">
        <v>-0.02035424</v>
      </c>
    </row>
    <row r="17" spans="1:7" ht="12.75">
      <c r="A17" t="s">
        <v>25</v>
      </c>
      <c r="B17" s="49">
        <v>-0.04225806</v>
      </c>
      <c r="C17" s="49">
        <v>-0.04594551</v>
      </c>
      <c r="D17" s="49">
        <v>-0.02971575</v>
      </c>
      <c r="E17" s="49">
        <v>-0.005168111</v>
      </c>
      <c r="F17" s="49">
        <v>-0.01367867</v>
      </c>
      <c r="G17" s="49">
        <v>-0.02739532</v>
      </c>
    </row>
    <row r="18" spans="1:7" ht="12.75">
      <c r="A18" t="s">
        <v>26</v>
      </c>
      <c r="B18" s="49">
        <v>0.004628076</v>
      </c>
      <c r="C18" s="49">
        <v>0.02930939</v>
      </c>
      <c r="D18" s="49">
        <v>0.02035671</v>
      </c>
      <c r="E18" s="49">
        <v>0.03301991</v>
      </c>
      <c r="F18" s="49">
        <v>0.004794408</v>
      </c>
      <c r="G18" s="49">
        <v>0.02119229</v>
      </c>
    </row>
    <row r="19" spans="1:7" ht="12.75">
      <c r="A19" t="s">
        <v>27</v>
      </c>
      <c r="B19" s="49">
        <v>-0.1991242</v>
      </c>
      <c r="C19" s="49">
        <v>-0.1862301</v>
      </c>
      <c r="D19" s="49">
        <v>-0.1908633</v>
      </c>
      <c r="E19" s="49">
        <v>-0.1788758</v>
      </c>
      <c r="F19" s="49">
        <v>-0.1407419</v>
      </c>
      <c r="G19" s="49">
        <v>-0.1813718</v>
      </c>
    </row>
    <row r="20" spans="1:7" ht="12.75">
      <c r="A20" t="s">
        <v>28</v>
      </c>
      <c r="B20" s="49">
        <v>0.002576652</v>
      </c>
      <c r="C20" s="49">
        <v>-0.0004021356</v>
      </c>
      <c r="D20" s="49">
        <v>0.001407044</v>
      </c>
      <c r="E20" s="49">
        <v>-0.004496301</v>
      </c>
      <c r="F20" s="49">
        <v>-0.00170402</v>
      </c>
      <c r="G20" s="49">
        <v>-0.0006933346</v>
      </c>
    </row>
    <row r="21" spans="1:7" ht="12.75">
      <c r="A21" t="s">
        <v>29</v>
      </c>
      <c r="B21" s="49">
        <v>-115.7904</v>
      </c>
      <c r="C21" s="49">
        <v>47.30029</v>
      </c>
      <c r="D21" s="49">
        <v>100.1311</v>
      </c>
      <c r="E21" s="49">
        <v>12.29787</v>
      </c>
      <c r="F21" s="49">
        <v>-162.2573</v>
      </c>
      <c r="G21" s="49">
        <v>0.002819522</v>
      </c>
    </row>
    <row r="22" spans="1:7" ht="12.75">
      <c r="A22" t="s">
        <v>30</v>
      </c>
      <c r="B22" s="49">
        <v>124.1154</v>
      </c>
      <c r="C22" s="49">
        <v>47.82087</v>
      </c>
      <c r="D22" s="49">
        <v>-11.44099</v>
      </c>
      <c r="E22" s="49">
        <v>-49.84793</v>
      </c>
      <c r="F22" s="49">
        <v>-111.5318</v>
      </c>
      <c r="G22" s="49">
        <v>0</v>
      </c>
    </row>
    <row r="23" spans="1:7" ht="12.75">
      <c r="A23" t="s">
        <v>31</v>
      </c>
      <c r="B23" s="49">
        <v>-1.309154</v>
      </c>
      <c r="C23" s="49">
        <v>0.5233468</v>
      </c>
      <c r="D23" s="49">
        <v>0.8515213</v>
      </c>
      <c r="E23" s="49">
        <v>-1.030984</v>
      </c>
      <c r="F23" s="49">
        <v>7.582341</v>
      </c>
      <c r="G23" s="49">
        <v>0.9051426</v>
      </c>
    </row>
    <row r="24" spans="1:7" ht="12.75">
      <c r="A24" t="s">
        <v>32</v>
      </c>
      <c r="B24" s="49">
        <v>0.4807733</v>
      </c>
      <c r="C24" s="49">
        <v>1.806144</v>
      </c>
      <c r="D24" s="49">
        <v>2.44341</v>
      </c>
      <c r="E24" s="49">
        <v>1.240097</v>
      </c>
      <c r="F24" s="49">
        <v>1.289686</v>
      </c>
      <c r="G24" s="49">
        <v>1.562441</v>
      </c>
    </row>
    <row r="25" spans="1:7" ht="12.75">
      <c r="A25" t="s">
        <v>33</v>
      </c>
      <c r="B25" s="49">
        <v>0.3874594</v>
      </c>
      <c r="C25" s="49">
        <v>0.3639556</v>
      </c>
      <c r="D25" s="49">
        <v>0.8605359</v>
      </c>
      <c r="E25" s="49">
        <v>-0.3134952</v>
      </c>
      <c r="F25" s="49">
        <v>-1.713408</v>
      </c>
      <c r="G25" s="49">
        <v>0.04664751</v>
      </c>
    </row>
    <row r="26" spans="1:7" ht="12.75">
      <c r="A26" t="s">
        <v>34</v>
      </c>
      <c r="B26" s="49">
        <v>0.2621221</v>
      </c>
      <c r="C26" s="49">
        <v>0.2120644</v>
      </c>
      <c r="D26" s="49">
        <v>0.05154968</v>
      </c>
      <c r="E26" s="49">
        <v>1.049279</v>
      </c>
      <c r="F26" s="49">
        <v>2.182707</v>
      </c>
      <c r="G26" s="49">
        <v>0.6452457</v>
      </c>
    </row>
    <row r="27" spans="1:7" ht="12.75">
      <c r="A27" t="s">
        <v>35</v>
      </c>
      <c r="B27" s="49">
        <v>-0.2637022</v>
      </c>
      <c r="C27" s="49">
        <v>0.1156839</v>
      </c>
      <c r="D27" s="49">
        <v>0.1688829</v>
      </c>
      <c r="E27" s="49">
        <v>0.1523007</v>
      </c>
      <c r="F27" s="49">
        <v>0.2741228</v>
      </c>
      <c r="G27" s="49">
        <v>0.1034902</v>
      </c>
    </row>
    <row r="28" spans="1:7" ht="12.75">
      <c r="A28" t="s">
        <v>36</v>
      </c>
      <c r="B28" s="49">
        <v>0.210594</v>
      </c>
      <c r="C28" s="49">
        <v>0.356524</v>
      </c>
      <c r="D28" s="49">
        <v>0.3345413</v>
      </c>
      <c r="E28" s="49">
        <v>0.2259124</v>
      </c>
      <c r="F28" s="49">
        <v>0.03060808</v>
      </c>
      <c r="G28" s="49">
        <v>0.2551805</v>
      </c>
    </row>
    <row r="29" spans="1:7" ht="12.75">
      <c r="A29" t="s">
        <v>37</v>
      </c>
      <c r="B29" s="49">
        <v>0.09533749</v>
      </c>
      <c r="C29" s="49">
        <v>-0.01239423</v>
      </c>
      <c r="D29" s="49">
        <v>0.04186174</v>
      </c>
      <c r="E29" s="49">
        <v>-0.02043429</v>
      </c>
      <c r="F29" s="49">
        <v>0.01931147</v>
      </c>
      <c r="G29" s="49">
        <v>0.01856368</v>
      </c>
    </row>
    <row r="30" spans="1:7" ht="12.75">
      <c r="A30" t="s">
        <v>38</v>
      </c>
      <c r="B30" s="49">
        <v>0.0905401</v>
      </c>
      <c r="C30" s="49">
        <v>0.01674568</v>
      </c>
      <c r="D30" s="49">
        <v>0.05624846</v>
      </c>
      <c r="E30" s="49">
        <v>0.02700908</v>
      </c>
      <c r="F30" s="49">
        <v>0.2981887</v>
      </c>
      <c r="G30" s="49">
        <v>0.07695227</v>
      </c>
    </row>
    <row r="31" spans="1:7" ht="12.75">
      <c r="A31" t="s">
        <v>39</v>
      </c>
      <c r="B31" s="49">
        <v>-0.01431825</v>
      </c>
      <c r="C31" s="49">
        <v>-0.002627358</v>
      </c>
      <c r="D31" s="49">
        <v>0.01013443</v>
      </c>
      <c r="E31" s="49">
        <v>0.03556399</v>
      </c>
      <c r="F31" s="49">
        <v>0.03729381</v>
      </c>
      <c r="G31" s="49">
        <v>0.01326255</v>
      </c>
    </row>
    <row r="32" spans="1:7" ht="12.75">
      <c r="A32" t="s">
        <v>40</v>
      </c>
      <c r="B32" s="49">
        <v>0.03931998</v>
      </c>
      <c r="C32" s="49">
        <v>0.05742921</v>
      </c>
      <c r="D32" s="49">
        <v>0.04098631</v>
      </c>
      <c r="E32" s="49">
        <v>0.04283484</v>
      </c>
      <c r="F32" s="49">
        <v>0.001247069</v>
      </c>
      <c r="G32" s="49">
        <v>0.039839</v>
      </c>
    </row>
    <row r="33" spans="1:7" ht="12.75">
      <c r="A33" t="s">
        <v>41</v>
      </c>
      <c r="B33" s="49">
        <v>0.1266578</v>
      </c>
      <c r="C33" s="49">
        <v>0.092824</v>
      </c>
      <c r="D33" s="49">
        <v>0.0760832</v>
      </c>
      <c r="E33" s="49">
        <v>0.0968482</v>
      </c>
      <c r="F33" s="49">
        <v>0.08209077</v>
      </c>
      <c r="G33" s="49">
        <v>0.09323387</v>
      </c>
    </row>
    <row r="34" spans="1:7" ht="12.75">
      <c r="A34" t="s">
        <v>42</v>
      </c>
      <c r="B34" s="49">
        <v>-0.01964385</v>
      </c>
      <c r="C34" s="49">
        <v>-0.01212669</v>
      </c>
      <c r="D34" s="49">
        <v>0.001151002</v>
      </c>
      <c r="E34" s="49">
        <v>0.00695342</v>
      </c>
      <c r="F34" s="49">
        <v>-0.01567576</v>
      </c>
      <c r="G34" s="49">
        <v>-0.005923869</v>
      </c>
    </row>
    <row r="35" spans="1:7" ht="12.75">
      <c r="A35" t="s">
        <v>43</v>
      </c>
      <c r="B35" s="49">
        <v>-1.209291E-05</v>
      </c>
      <c r="C35" s="49">
        <v>-0.005615396</v>
      </c>
      <c r="D35" s="49">
        <v>-0.005088385</v>
      </c>
      <c r="E35" s="49">
        <v>-0.00937784</v>
      </c>
      <c r="F35" s="49">
        <v>-0.004682241</v>
      </c>
      <c r="G35" s="49">
        <v>-0.005457565</v>
      </c>
    </row>
    <row r="36" spans="1:6" ht="12.75">
      <c r="A36" t="s">
        <v>44</v>
      </c>
      <c r="B36" s="49">
        <v>26.36108</v>
      </c>
      <c r="C36" s="49">
        <v>26.37024</v>
      </c>
      <c r="D36" s="49">
        <v>26.3916</v>
      </c>
      <c r="E36" s="49">
        <v>26.40076</v>
      </c>
      <c r="F36" s="49">
        <v>26.41907</v>
      </c>
    </row>
    <row r="37" spans="1:6" ht="12.75">
      <c r="A37" t="s">
        <v>45</v>
      </c>
      <c r="B37" s="49">
        <v>-0.2772013</v>
      </c>
      <c r="C37" s="49">
        <v>-0.2349854</v>
      </c>
      <c r="D37" s="49">
        <v>-0.2070109</v>
      </c>
      <c r="E37" s="49">
        <v>-0.1836141</v>
      </c>
      <c r="F37" s="49">
        <v>-0.1708984</v>
      </c>
    </row>
    <row r="38" spans="1:7" ht="12.75">
      <c r="A38" t="s">
        <v>54</v>
      </c>
      <c r="B38" s="49">
        <v>-0.0001106465</v>
      </c>
      <c r="C38" s="49">
        <v>3.360903E-05</v>
      </c>
      <c r="D38" s="49">
        <v>-4.868152E-05</v>
      </c>
      <c r="E38" s="49">
        <v>3.76974E-05</v>
      </c>
      <c r="F38" s="49">
        <v>7.867245E-05</v>
      </c>
      <c r="G38" s="49">
        <v>0.0002884502</v>
      </c>
    </row>
    <row r="39" spans="1:7" ht="12.75">
      <c r="A39" t="s">
        <v>55</v>
      </c>
      <c r="B39" s="49">
        <v>0.0001982169</v>
      </c>
      <c r="C39" s="49">
        <v>-8.057121E-05</v>
      </c>
      <c r="D39" s="49">
        <v>-0.0001702786</v>
      </c>
      <c r="E39" s="49">
        <v>-2.071846E-05</v>
      </c>
      <c r="F39" s="49">
        <v>0.0002767148</v>
      </c>
      <c r="G39" s="49">
        <v>0.0009962267</v>
      </c>
    </row>
    <row r="40" spans="2:5" ht="12.75">
      <c r="B40" t="s">
        <v>46</v>
      </c>
      <c r="C40">
        <v>-0.003753</v>
      </c>
      <c r="D40" t="s">
        <v>47</v>
      </c>
      <c r="E40">
        <v>3.117291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-0.00011064650010519849</v>
      </c>
      <c r="C50">
        <f>-0.017/(C7*C7+C22*C22)*(C21*C22+C6*C7)</f>
        <v>3.36090404432569E-05</v>
      </c>
      <c r="D50">
        <f>-0.017/(D7*D7+D22*D22)*(D21*D22+D6*D7)</f>
        <v>-4.868152746236091E-05</v>
      </c>
      <c r="E50">
        <f>-0.017/(E7*E7+E22*E22)*(E21*E22+E6*E7)</f>
        <v>3.7697400260614056E-05</v>
      </c>
      <c r="F50">
        <f>-0.017/(F7*F7+F22*F22)*(F21*F22+F6*F7)</f>
        <v>7.867246137868197E-05</v>
      </c>
      <c r="G50">
        <f>(B50*B$4+C50*C$4+D50*D$4+E50*E$4+F50*F$4)/SUM(B$4:F$4)</f>
        <v>-8.483851298014302E-08</v>
      </c>
    </row>
    <row r="51" spans="1:7" ht="12.75">
      <c r="A51" t="s">
        <v>58</v>
      </c>
      <c r="B51">
        <f>-0.017/(B7*B7+B22*B22)*(B21*B7-B6*B22)</f>
        <v>0.00019821697346191568</v>
      </c>
      <c r="C51">
        <f>-0.017/(C7*C7+C22*C22)*(C21*C7-C6*C22)</f>
        <v>-8.057121435538617E-05</v>
      </c>
      <c r="D51">
        <f>-0.017/(D7*D7+D22*D22)*(D21*D7-D6*D22)</f>
        <v>-0.00017027856648688816</v>
      </c>
      <c r="E51">
        <f>-0.017/(E7*E7+E22*E22)*(E21*E7-E6*E22)</f>
        <v>-2.0718465263062693E-05</v>
      </c>
      <c r="F51">
        <f>-0.017/(F7*F7+F22*F22)*(F21*F7-F6*F22)</f>
        <v>0.0002767148581227995</v>
      </c>
      <c r="G51">
        <f>(B51*B$4+C51*C$4+D51*D$4+E51*E$4+F51*F$4)/SUM(B$4:F$4)</f>
        <v>3.2054754174864655E-07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10000.000926471275</v>
      </c>
      <c r="C62">
        <f>C7+(2/0.017)*(C8*C50-C23*C51)</f>
        <v>9999.993875006854</v>
      </c>
      <c r="D62">
        <f>D7+(2/0.017)*(D8*D50-D23*D51)</f>
        <v>10000.018307375074</v>
      </c>
      <c r="E62">
        <f>E7+(2/0.017)*(E8*E50-E23*E51)</f>
        <v>9999.997044410606</v>
      </c>
      <c r="F62">
        <f>F7+(2/0.017)*(F8*F50-F23*F51)</f>
        <v>9999.737525814848</v>
      </c>
    </row>
    <row r="63" spans="1:6" ht="12.75">
      <c r="A63" t="s">
        <v>66</v>
      </c>
      <c r="B63">
        <f>B8+(3/0.017)*(B9*B50-B24*B51)</f>
        <v>2.2334228713254363</v>
      </c>
      <c r="C63">
        <f>C8+(3/0.017)*(C9*C50-C24*C51)</f>
        <v>-2.777446232608234</v>
      </c>
      <c r="D63">
        <f>D8+(3/0.017)*(D9*D50-D24*D51)</f>
        <v>-0.14616220203406757</v>
      </c>
      <c r="E63">
        <f>E8+(3/0.017)*(E9*E50-E24*E51)</f>
        <v>-0.09256368656210642</v>
      </c>
      <c r="F63">
        <f>F8+(3/0.017)*(F9*F50-F24*F51)</f>
        <v>-1.757704681648157</v>
      </c>
    </row>
    <row r="64" spans="1:6" ht="12.75">
      <c r="A64" t="s">
        <v>67</v>
      </c>
      <c r="B64">
        <f>B9+(4/0.017)*(B10*B50-B25*B51)</f>
        <v>1.2130107653923392</v>
      </c>
      <c r="C64">
        <f>C9+(4/0.017)*(C10*C50-C25*C51)</f>
        <v>0.10768230711465068</v>
      </c>
      <c r="D64">
        <f>D9+(4/0.017)*(D10*D50-D25*D51)</f>
        <v>0.2003899786330709</v>
      </c>
      <c r="E64">
        <f>E9+(4/0.017)*(E10*E50-E25*E51)</f>
        <v>0.41045723719388155</v>
      </c>
      <c r="F64">
        <f>F9+(4/0.017)*(F10*F50-F25*F51)</f>
        <v>-0.3232501622471729</v>
      </c>
    </row>
    <row r="65" spans="1:6" ht="12.75">
      <c r="A65" t="s">
        <v>68</v>
      </c>
      <c r="B65">
        <f>B10+(5/0.017)*(B11*B50-B26*B51)</f>
        <v>-0.47533246662276896</v>
      </c>
      <c r="C65">
        <f>C10+(5/0.017)*(C11*C50-C26*C51)</f>
        <v>0.8899234248486897</v>
      </c>
      <c r="D65">
        <f>D10+(5/0.017)*(D11*D50-D26*D51)</f>
        <v>0.6992896574186649</v>
      </c>
      <c r="E65">
        <f>E10+(5/0.017)*(E11*E50-E26*E51)</f>
        <v>0.7183217978232457</v>
      </c>
      <c r="F65">
        <f>F10+(5/0.017)*(F11*F50-F26*F51)</f>
        <v>-1.372323842575498</v>
      </c>
    </row>
    <row r="66" spans="1:6" ht="12.75">
      <c r="A66" t="s">
        <v>69</v>
      </c>
      <c r="B66">
        <f>B11+(6/0.017)*(B12*B50-B27*B51)</f>
        <v>3.5708463371629446</v>
      </c>
      <c r="C66">
        <f>C11+(6/0.017)*(C12*C50-C27*C51)</f>
        <v>2.077476394484847</v>
      </c>
      <c r="D66">
        <f>D11+(6/0.017)*(D12*D50-D27*D51)</f>
        <v>1.8784763296288798</v>
      </c>
      <c r="E66">
        <f>E11+(6/0.017)*(E12*E50-E27*E51)</f>
        <v>1.5058947070810065</v>
      </c>
      <c r="F66">
        <f>F11+(6/0.017)*(F12*F50-F27*F51)</f>
        <v>14.085938283070755</v>
      </c>
    </row>
    <row r="67" spans="1:6" ht="12.75">
      <c r="A67" t="s">
        <v>70</v>
      </c>
      <c r="B67">
        <f>B12+(7/0.017)*(B13*B50-B28*B51)</f>
        <v>0.14986492336338725</v>
      </c>
      <c r="C67">
        <f>C12+(7/0.017)*(C13*C50-C28*C51)</f>
        <v>-0.11746672524324124</v>
      </c>
      <c r="D67">
        <f>D12+(7/0.017)*(D13*D50-D28*D51)</f>
        <v>-0.038262641075831064</v>
      </c>
      <c r="E67">
        <f>E12+(7/0.017)*(E13*E50-E28*E51)</f>
        <v>0.083224759197892</v>
      </c>
      <c r="F67">
        <f>F12+(7/0.017)*(F13*F50-F28*F51)</f>
        <v>0.15175154147412354</v>
      </c>
    </row>
    <row r="68" spans="1:6" ht="12.75">
      <c r="A68" t="s">
        <v>71</v>
      </c>
      <c r="B68">
        <f>B13+(8/0.017)*(B14*B50-B29*B51)</f>
        <v>0.2055095536375534</v>
      </c>
      <c r="C68">
        <f>C13+(8/0.017)*(C14*C50-C29*C51)</f>
        <v>0.016394461095232807</v>
      </c>
      <c r="D68">
        <f>D13+(8/0.017)*(D14*D50-D29*D51)</f>
        <v>-0.13008543086290913</v>
      </c>
      <c r="E68">
        <f>E13+(8/0.017)*(E14*E50-E29*E51)</f>
        <v>-0.20970639957065576</v>
      </c>
      <c r="F68">
        <f>F13+(8/0.017)*(F14*F50-F29*F51)</f>
        <v>-0.20048785818016993</v>
      </c>
    </row>
    <row r="69" spans="1:6" ht="12.75">
      <c r="A69" t="s">
        <v>72</v>
      </c>
      <c r="B69">
        <f>B14+(9/0.017)*(B15*B50-B30*B51)</f>
        <v>-0.032969728432768464</v>
      </c>
      <c r="C69">
        <f>C14+(9/0.017)*(C15*C50-C30*C51)</f>
        <v>0.06281228422573487</v>
      </c>
      <c r="D69">
        <f>D14+(9/0.017)*(D15*D50-D30*D51)</f>
        <v>0.09047815617015192</v>
      </c>
      <c r="E69">
        <f>E14+(9/0.017)*(E15*E50-E30*E51)</f>
        <v>0.021795012076349315</v>
      </c>
      <c r="F69">
        <f>F14+(9/0.017)*(F15*F50-F30*F51)</f>
        <v>-0.007934173235298186</v>
      </c>
    </row>
    <row r="70" spans="1:6" ht="12.75">
      <c r="A70" t="s">
        <v>73</v>
      </c>
      <c r="B70">
        <f>B15+(10/0.017)*(B16*B50-B31*B51)</f>
        <v>-0.37049673961590207</v>
      </c>
      <c r="C70">
        <f>C15+(10/0.017)*(C16*C50-C31*C51)</f>
        <v>-0.17954619049013812</v>
      </c>
      <c r="D70">
        <f>D15+(10/0.017)*(D16*D50-D31*D51)</f>
        <v>-0.14666187880012152</v>
      </c>
      <c r="E70">
        <f>E15+(10/0.017)*(E16*E50-E31*E51)</f>
        <v>-0.2201912157301923</v>
      </c>
      <c r="F70">
        <f>F15+(10/0.017)*(F16*F50-F31*F51)</f>
        <v>-0.35436233446050885</v>
      </c>
    </row>
    <row r="71" spans="1:6" ht="12.75">
      <c r="A71" t="s">
        <v>74</v>
      </c>
      <c r="B71">
        <f>B16+(11/0.017)*(B17*B50-B32*B51)</f>
        <v>-0.01300120652420137</v>
      </c>
      <c r="C71">
        <f>C16+(11/0.017)*(C17*C50-C32*C51)</f>
        <v>-0.02602065567415655</v>
      </c>
      <c r="D71">
        <f>D16+(11/0.017)*(D17*D50-D32*D51)</f>
        <v>-0.02689586762747968</v>
      </c>
      <c r="E71">
        <f>E16+(11/0.017)*(E17*E50-E32*E51)</f>
        <v>0.004797872867760955</v>
      </c>
      <c r="F71">
        <f>F16+(11/0.017)*(F17*F50-F32*F51)</f>
        <v>-0.04052581110268246</v>
      </c>
    </row>
    <row r="72" spans="1:6" ht="12.75">
      <c r="A72" t="s">
        <v>75</v>
      </c>
      <c r="B72">
        <f>B17+(12/0.017)*(B18*B50-B33*B51)</f>
        <v>-0.06034121731268152</v>
      </c>
      <c r="C72">
        <f>C17+(12/0.017)*(C18*C50-C33*C51)</f>
        <v>-0.03997091973515184</v>
      </c>
      <c r="D72">
        <f>D17+(12/0.017)*(D18*D50-D33*D51)</f>
        <v>-0.021270331769769252</v>
      </c>
      <c r="E72">
        <f>E17+(12/0.017)*(E18*E50-E33*E51)</f>
        <v>-0.0028730680602379296</v>
      </c>
      <c r="F72">
        <f>F17+(12/0.017)*(F18*F50-F33*F51)</f>
        <v>-0.029447056749784272</v>
      </c>
    </row>
    <row r="73" spans="1:6" ht="12.75">
      <c r="A73" t="s">
        <v>76</v>
      </c>
      <c r="B73">
        <f>B18+(13/0.017)*(B19*B50-B34*B51)</f>
        <v>0.024453948002060966</v>
      </c>
      <c r="C73">
        <f>C18+(13/0.017)*(C19*C50-C34*C51)</f>
        <v>0.023775919274892927</v>
      </c>
      <c r="D73">
        <f>D18+(13/0.017)*(D19*D50-D34*D51)</f>
        <v>0.027611863139069107</v>
      </c>
      <c r="E73">
        <f>E18+(13/0.017)*(E19*E50-E34*E51)</f>
        <v>0.027973548252676186</v>
      </c>
      <c r="F73">
        <f>F18+(13/0.017)*(F19*F50-F34*F51)</f>
        <v>-0.0003557301082757905</v>
      </c>
    </row>
    <row r="74" spans="1:6" ht="12.75">
      <c r="A74" t="s">
        <v>77</v>
      </c>
      <c r="B74">
        <f>B19+(14/0.017)*(B20*B50-B35*B51)</f>
        <v>-0.19935701218122112</v>
      </c>
      <c r="C74">
        <f>C19+(14/0.017)*(C20*C50-C35*C51)</f>
        <v>-0.18661382737237098</v>
      </c>
      <c r="D74">
        <f>D19+(14/0.017)*(D20*D50-D35*D51)</f>
        <v>-0.19163325055089658</v>
      </c>
      <c r="E74">
        <f>E19+(14/0.017)*(E20*E50-E35*E51)</f>
        <v>-0.1791753944912238</v>
      </c>
      <c r="F74">
        <f>F19+(14/0.017)*(F20*F50-F35*F51)</f>
        <v>-0.13978529959475144</v>
      </c>
    </row>
    <row r="75" spans="1:6" ht="12.75">
      <c r="A75" t="s">
        <v>78</v>
      </c>
      <c r="B75" s="49">
        <f>B20</f>
        <v>0.002576652</v>
      </c>
      <c r="C75" s="49">
        <f>C20</f>
        <v>-0.0004021356</v>
      </c>
      <c r="D75" s="49">
        <f>D20</f>
        <v>0.001407044</v>
      </c>
      <c r="E75" s="49">
        <f>E20</f>
        <v>-0.004496301</v>
      </c>
      <c r="F75" s="49">
        <f>F20</f>
        <v>-0.00170402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124.1854728379058</v>
      </c>
      <c r="C82">
        <f>C22+(2/0.017)*(C8*C51+C23*C50)</f>
        <v>47.8495153421548</v>
      </c>
      <c r="D82">
        <f>D22+(2/0.017)*(D8*D51+D23*D50)</f>
        <v>-11.441497956295867</v>
      </c>
      <c r="E82">
        <f>E22+(2/0.017)*(E8*E51+E23*E50)</f>
        <v>-49.85225914904982</v>
      </c>
      <c r="F82">
        <f>F22+(2/0.017)*(F8*F51+F23*F50)</f>
        <v>-111.51660851526947</v>
      </c>
    </row>
    <row r="83" spans="1:6" ht="12.75">
      <c r="A83" t="s">
        <v>81</v>
      </c>
      <c r="B83">
        <f>B23+(3/0.017)*(B9*B51+B24*B50)</f>
        <v>-1.275792403890897</v>
      </c>
      <c r="C83">
        <f>C23+(3/0.017)*(C9*C51+C24*C50)</f>
        <v>0.5327232731238071</v>
      </c>
      <c r="D83">
        <f>D23+(3/0.017)*(D9*D51+D24*D50)</f>
        <v>0.825295784770963</v>
      </c>
      <c r="E83">
        <f>E23+(3/0.017)*(E9*E51+E24*E50)</f>
        <v>-1.0242180303993325</v>
      </c>
      <c r="F83">
        <f>F23+(3/0.017)*(F9*F51+F24*F50)</f>
        <v>7.5803885899256755</v>
      </c>
    </row>
    <row r="84" spans="1:6" ht="12.75">
      <c r="A84" t="s">
        <v>82</v>
      </c>
      <c r="B84">
        <f>B24+(4/0.017)*(B10*B51+B25*B50)</f>
        <v>0.45463180530948</v>
      </c>
      <c r="C84">
        <f>C24+(4/0.017)*(C10*C51+C25*C50)</f>
        <v>1.7926353158825996</v>
      </c>
      <c r="D84">
        <f>D24+(4/0.017)*(D10*D51+D25*D50)</f>
        <v>2.4045678731710187</v>
      </c>
      <c r="E84">
        <f>E24+(4/0.017)*(E10*E51+E25*E50)</f>
        <v>1.2339269780256557</v>
      </c>
      <c r="F84">
        <f>F24+(4/0.017)*(F10*F51+F25*F50)</f>
        <v>1.158928988978292</v>
      </c>
    </row>
    <row r="85" spans="1:6" ht="12.75">
      <c r="A85" t="s">
        <v>83</v>
      </c>
      <c r="B85">
        <f>B25+(5/0.017)*(B11*B51+B26*B50)</f>
        <v>0.5864331007237642</v>
      </c>
      <c r="C85">
        <f>C25+(5/0.017)*(C11*C51+C26*C50)</f>
        <v>0.3168625877119911</v>
      </c>
      <c r="D85">
        <f>D25+(5/0.017)*(D11*D51+D26*D50)</f>
        <v>0.7662837728362324</v>
      </c>
      <c r="E85">
        <f>E25+(5/0.017)*(E11*E51+E26*E50)</f>
        <v>-0.3110241276928055</v>
      </c>
      <c r="F85">
        <f>F25+(5/0.017)*(F11*F51+F26*F50)</f>
        <v>-0.5146806388753762</v>
      </c>
    </row>
    <row r="86" spans="1:6" ht="12.75">
      <c r="A86" t="s">
        <v>84</v>
      </c>
      <c r="B86">
        <f>B26+(6/0.017)*(B12*B51+B27*B50)</f>
        <v>0.2847828504365015</v>
      </c>
      <c r="C86">
        <f>C26+(6/0.017)*(C12*C51+C27*C50)</f>
        <v>0.21711962063403192</v>
      </c>
      <c r="D86">
        <f>D26+(6/0.017)*(D12*D51+D27*D50)</f>
        <v>0.05251568680164987</v>
      </c>
      <c r="E86">
        <f>E26+(6/0.017)*(E12*E51+E27*E50)</f>
        <v>1.0506870433003705</v>
      </c>
      <c r="F86">
        <f>F26+(6/0.017)*(F12*F51+F27*F50)</f>
        <v>2.206112000078894</v>
      </c>
    </row>
    <row r="87" spans="1:6" ht="12.75">
      <c r="A87" t="s">
        <v>85</v>
      </c>
      <c r="B87">
        <f>B27+(7/0.017)*(B13*B51+B28*B50)</f>
        <v>-0.2559902290512836</v>
      </c>
      <c r="C87">
        <f>C27+(7/0.017)*(C13*C51+C28*C50)</f>
        <v>0.12009259574147653</v>
      </c>
      <c r="D87">
        <f>D27+(7/0.017)*(D13*D51+D28*D50)</f>
        <v>0.1714019693244716</v>
      </c>
      <c r="E87">
        <f>E27+(7/0.017)*(E13*E51+E28*E50)</f>
        <v>0.15759866974287653</v>
      </c>
      <c r="F87">
        <f>F27+(7/0.017)*(F13*F51+F28*F50)</f>
        <v>0.2523453198204335</v>
      </c>
    </row>
    <row r="88" spans="1:6" ht="12.75">
      <c r="A88" t="s">
        <v>86</v>
      </c>
      <c r="B88">
        <f>B28+(8/0.017)*(B14*B51+B29*B50)</f>
        <v>0.20140332669418087</v>
      </c>
      <c r="C88">
        <f>C28+(8/0.017)*(C14*C51+C29*C50)</f>
        <v>0.35385280254707335</v>
      </c>
      <c r="D88">
        <f>D28+(8/0.017)*(D14*D51+D29*D50)</f>
        <v>0.3270453885018077</v>
      </c>
      <c r="E88">
        <f>E28+(8/0.017)*(E14*E51+E29*E50)</f>
        <v>0.2252973381729562</v>
      </c>
      <c r="F88">
        <f>F28+(8/0.017)*(F14*F51+F29*F50)</f>
        <v>0.03785733088375625</v>
      </c>
    </row>
    <row r="89" spans="1:6" ht="12.75">
      <c r="A89" t="s">
        <v>87</v>
      </c>
      <c r="B89">
        <f>B29+(9/0.017)*(B15*B51+B30*B50)</f>
        <v>0.05090432678906344</v>
      </c>
      <c r="C89">
        <f>C29+(9/0.017)*(C15*C51+C30*C50)</f>
        <v>-0.004466605363352022</v>
      </c>
      <c r="D89">
        <f>D29+(9/0.017)*(D15*D51+D30*D50)</f>
        <v>0.05380828491418466</v>
      </c>
      <c r="E89">
        <f>E29+(9/0.017)*(E15*E51+E30*E50)</f>
        <v>-0.01747425641862039</v>
      </c>
      <c r="F89">
        <f>F29+(9/0.017)*(F15*F51+F30*F50)</f>
        <v>-0.01902382567144226</v>
      </c>
    </row>
    <row r="90" spans="1:6" ht="12.75">
      <c r="A90" t="s">
        <v>88</v>
      </c>
      <c r="B90">
        <f>B30+(10/0.017)*(B16*B51+B31*B50)</f>
        <v>0.09019135660534935</v>
      </c>
      <c r="C90">
        <f>C30+(10/0.017)*(C16*C51+C31*C50)</f>
        <v>0.01802152745894385</v>
      </c>
      <c r="D90">
        <f>D30+(10/0.017)*(D16*D51+D31*D50)</f>
        <v>0.05919832810462266</v>
      </c>
      <c r="E90">
        <f>E30+(10/0.017)*(E16*E51+E31*E50)</f>
        <v>0.02774469828555462</v>
      </c>
      <c r="F90">
        <f>F30+(10/0.017)*(F16*F51+F31*F50)</f>
        <v>0.2934677422430033</v>
      </c>
    </row>
    <row r="91" spans="1:6" ht="12.75">
      <c r="A91" t="s">
        <v>89</v>
      </c>
      <c r="B91">
        <f>B31+(11/0.017)*(B17*B51+B32*B50)</f>
        <v>-0.022553291895091934</v>
      </c>
      <c r="C91">
        <f>C31+(11/0.017)*(C17*C51+C32*C50)</f>
        <v>0.0010168942317829496</v>
      </c>
      <c r="D91">
        <f>D31+(11/0.017)*(D17*D51+D32*D50)</f>
        <v>0.012117457676388589</v>
      </c>
      <c r="E91">
        <f>E31+(11/0.017)*(E17*E51+E32*E50)</f>
        <v>0.03667812010617021</v>
      </c>
      <c r="F91">
        <f>F31+(11/0.017)*(F17*F51+F32*F50)</f>
        <v>0.0349081162560697</v>
      </c>
    </row>
    <row r="92" spans="1:6" ht="12.75">
      <c r="A92" t="s">
        <v>90</v>
      </c>
      <c r="B92">
        <f>B32+(12/0.017)*(B18*B51+B33*B50)</f>
        <v>0.030075124190574717</v>
      </c>
      <c r="C92">
        <f>C32+(12/0.017)*(C18*C51+C33*C50)</f>
        <v>0.057964432888792425</v>
      </c>
      <c r="D92">
        <f>D32+(12/0.017)*(D18*D51+D33*D50)</f>
        <v>0.035925022150060985</v>
      </c>
      <c r="E92">
        <f>E32+(12/0.017)*(E18*E51+E33*E50)</f>
        <v>0.044929054236420386</v>
      </c>
      <c r="F92">
        <f>F32+(12/0.017)*(F18*F51+F33*F50)</f>
        <v>0.006742339726028761</v>
      </c>
    </row>
    <row r="93" spans="1:6" ht="12.75">
      <c r="A93" t="s">
        <v>91</v>
      </c>
      <c r="B93">
        <f>B33+(13/0.017)*(B19*B51+B34*B50)</f>
        <v>0.09813712063487423</v>
      </c>
      <c r="C93">
        <f>C33+(13/0.017)*(C19*C51+C34*C50)</f>
        <v>0.10398657915260813</v>
      </c>
      <c r="D93">
        <f>D33+(13/0.017)*(D19*D51+D34*D50)</f>
        <v>0.1008932385638412</v>
      </c>
      <c r="E93">
        <f>E33+(13/0.017)*(E19*E51+E34*E50)</f>
        <v>0.099882673692535</v>
      </c>
      <c r="F93">
        <f>F33+(13/0.017)*(F19*F51+F34*F50)</f>
        <v>0.05136593872488285</v>
      </c>
    </row>
    <row r="94" spans="1:6" ht="12.75">
      <c r="A94" t="s">
        <v>92</v>
      </c>
      <c r="B94">
        <f>B34+(14/0.017)*(B20*B51+B35*B50)</f>
        <v>-0.019222141835893502</v>
      </c>
      <c r="C94">
        <f>C34+(14/0.017)*(C20*C51+C35*C50)</f>
        <v>-0.012255430308645836</v>
      </c>
      <c r="D94">
        <f>D34+(14/0.017)*(D20*D51+D35*D50)</f>
        <v>0.0011576898154927195</v>
      </c>
      <c r="E94">
        <f>E34+(14/0.017)*(E20*E51+E35*E50)</f>
        <v>0.0067390028089582875</v>
      </c>
      <c r="F94">
        <f>F34+(14/0.017)*(F20*F51+F35*F50)</f>
        <v>-0.016367435004404254</v>
      </c>
    </row>
    <row r="95" spans="1:6" ht="12.75">
      <c r="A95" t="s">
        <v>93</v>
      </c>
      <c r="B95" s="49">
        <f>B35</f>
        <v>-1.209291E-05</v>
      </c>
      <c r="C95" s="49">
        <f>C35</f>
        <v>-0.005615396</v>
      </c>
      <c r="D95" s="49">
        <f>D35</f>
        <v>-0.005088385</v>
      </c>
      <c r="E95" s="49">
        <f>E35</f>
        <v>-0.00937784</v>
      </c>
      <c r="F95" s="49">
        <f>F35</f>
        <v>-0.004682241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2.233422664405242</v>
      </c>
      <c r="C103">
        <f>C63*10000/C62</f>
        <v>-2.77744793379319</v>
      </c>
      <c r="D103">
        <f>D63*10000/D62</f>
        <v>-0.14616193444993203</v>
      </c>
      <c r="E103">
        <f>E63*10000/E62</f>
        <v>-0.09256371392013954</v>
      </c>
      <c r="F103">
        <f>F63*10000/F62</f>
        <v>-1.7577508180695243</v>
      </c>
      <c r="G103">
        <f>AVERAGE(C103:E103)</f>
        <v>-1.0053911940544205</v>
      </c>
      <c r="H103">
        <f>STDEV(C103:E103)</f>
        <v>1.5348801285283447</v>
      </c>
      <c r="I103">
        <f>(B103*B4+C103*C4+D103*D4+E103*E4+F103*F4)/SUM(B4:F4)</f>
        <v>-0.6366535504887613</v>
      </c>
      <c r="K103">
        <f>(LN(H103)+LN(H123))/2-LN(K114*K115^3)</f>
        <v>-3.6672429384553618</v>
      </c>
    </row>
    <row r="104" spans="1:11" ht="12.75">
      <c r="A104" t="s">
        <v>67</v>
      </c>
      <c r="B104">
        <f>B64*10000/B62</f>
        <v>1.2130106530103866</v>
      </c>
      <c r="C104">
        <f>C64*10000/C62</f>
        <v>0.10768237307003038</v>
      </c>
      <c r="D104">
        <f>D64*10000/D62</f>
        <v>0.20038961177229253</v>
      </c>
      <c r="E104">
        <f>E64*10000/E62</f>
        <v>0.41045735850822307</v>
      </c>
      <c r="F104">
        <f>F64*10000/F62</f>
        <v>-0.32325864695216816</v>
      </c>
      <c r="G104">
        <f>AVERAGE(C104:E104)</f>
        <v>0.23950978111684865</v>
      </c>
      <c r="H104">
        <f>STDEV(C104:E104)</f>
        <v>0.15513208465348005</v>
      </c>
      <c r="I104">
        <f>(B104*B4+C104*C4+D104*D4+E104*E4+F104*F4)/SUM(B4:F4)</f>
        <v>0.3053834089219047</v>
      </c>
      <c r="K104">
        <f>(LN(H104)+LN(H124))/2-LN(K114*K115^4)</f>
        <v>-4.486604640584381</v>
      </c>
    </row>
    <row r="105" spans="1:11" ht="12.75">
      <c r="A105" t="s">
        <v>68</v>
      </c>
      <c r="B105">
        <f>B65*10000/B62</f>
        <v>-0.4753324225845854</v>
      </c>
      <c r="C105">
        <f>C65*10000/C62</f>
        <v>0.8899239699265113</v>
      </c>
      <c r="D105">
        <f>D65*10000/D62</f>
        <v>0.6992883772052042</v>
      </c>
      <c r="E105">
        <f>E65*10000/E62</f>
        <v>0.7183220101297372</v>
      </c>
      <c r="F105">
        <f>F65*10000/F62</f>
        <v>-1.3723598634791883</v>
      </c>
      <c r="G105">
        <f>AVERAGE(C105:E105)</f>
        <v>0.769178119087151</v>
      </c>
      <c r="H105">
        <f>STDEV(C105:E105)</f>
        <v>0.10500114364504419</v>
      </c>
      <c r="I105">
        <f>(B105*B4+C105*C4+D105*D4+E105*E4+F105*F4)/SUM(B4:F4)</f>
        <v>0.30301857722945097</v>
      </c>
      <c r="K105">
        <f>(LN(H105)+LN(H125))/2-LN(K114*K115^5)</f>
        <v>-4.129881841925358</v>
      </c>
    </row>
    <row r="106" spans="1:11" ht="12.75">
      <c r="A106" t="s">
        <v>69</v>
      </c>
      <c r="B106">
        <f>B66*10000/B62</f>
        <v>3.5708460063343197</v>
      </c>
      <c r="C106">
        <f>C66*10000/C62</f>
        <v>2.0774776669384942</v>
      </c>
      <c r="D106">
        <f>D66*10000/D62</f>
        <v>1.8784728906381023</v>
      </c>
      <c r="E106">
        <f>E66*10000/E62</f>
        <v>1.5058951521617805</v>
      </c>
      <c r="F106">
        <f>F66*10000/F62</f>
        <v>14.08630801229249</v>
      </c>
      <c r="G106">
        <f>AVERAGE(C106:E106)</f>
        <v>1.820615236579459</v>
      </c>
      <c r="H106">
        <f>STDEV(C106:E106)</f>
        <v>0.29015043322300244</v>
      </c>
      <c r="I106">
        <f>(B106*B4+C106*C4+D106*D4+E106*E4+F106*F4)/SUM(B4:F4)</f>
        <v>3.711598858261846</v>
      </c>
      <c r="K106">
        <f>(LN(H106)+LN(H126))/2-LN(K114*K115^6)</f>
        <v>-3.0358992615170908</v>
      </c>
    </row>
    <row r="107" spans="1:11" ht="12.75">
      <c r="A107" t="s">
        <v>70</v>
      </c>
      <c r="B107">
        <f>B67*10000/B62</f>
        <v>0.14986490947883385</v>
      </c>
      <c r="C107">
        <f>C67*10000/C62</f>
        <v>-0.117466797191574</v>
      </c>
      <c r="D107">
        <f>D67*10000/D62</f>
        <v>-0.03826257102710715</v>
      </c>
      <c r="E107">
        <f>E67*10000/E62</f>
        <v>0.08322478379572083</v>
      </c>
      <c r="F107">
        <f>F67*10000/F62</f>
        <v>0.15175552466489142</v>
      </c>
      <c r="G107">
        <f>AVERAGE(C107:E107)</f>
        <v>-0.024168194807653445</v>
      </c>
      <c r="H107">
        <f>STDEV(C107:E107)</f>
        <v>0.10108544034902656</v>
      </c>
      <c r="I107">
        <f>(B107*B4+C107*C4+D107*D4+E107*E4+F107*F4)/SUM(B4:F4)</f>
        <v>0.024524353354402117</v>
      </c>
      <c r="K107">
        <f>(LN(H107)+LN(H127))/2-LN(K114*K115^7)</f>
        <v>-4.473531481936863</v>
      </c>
    </row>
    <row r="108" spans="1:9" ht="12.75">
      <c r="A108" t="s">
        <v>71</v>
      </c>
      <c r="B108">
        <f>B68*10000/B62</f>
        <v>0.20550953459768537</v>
      </c>
      <c r="C108">
        <f>C68*10000/C62</f>
        <v>0.01639447113683514</v>
      </c>
      <c r="D108">
        <f>D68*10000/D62</f>
        <v>-0.13008519271106767</v>
      </c>
      <c r="E108">
        <f>E68*10000/E62</f>
        <v>-0.20970646155127515</v>
      </c>
      <c r="F108">
        <f>F68*10000/F62</f>
        <v>-0.20049312060701593</v>
      </c>
      <c r="G108">
        <f>AVERAGE(C108:E108)</f>
        <v>-0.1077990610418359</v>
      </c>
      <c r="H108">
        <f>STDEV(C108:E108)</f>
        <v>0.11468614427729311</v>
      </c>
      <c r="I108">
        <f>(B108*B4+C108*C4+D108*D4+E108*E4+F108*F4)/SUM(B4:F4)</f>
        <v>-0.07479429183467197</v>
      </c>
    </row>
    <row r="109" spans="1:9" ht="12.75">
      <c r="A109" t="s">
        <v>72</v>
      </c>
      <c r="B109">
        <f>B69*10000/B62</f>
        <v>-0.032969725378218115</v>
      </c>
      <c r="C109">
        <f>C69*10000/C62</f>
        <v>0.06281232269823947</v>
      </c>
      <c r="D109">
        <f>D69*10000/D62</f>
        <v>0.09047799052870106</v>
      </c>
      <c r="E109">
        <f>E69*10000/E62</f>
        <v>0.021795018518061874</v>
      </c>
      <c r="F109">
        <f>F69*10000/F62</f>
        <v>-0.007934381492329876</v>
      </c>
      <c r="G109">
        <f>AVERAGE(C109:E109)</f>
        <v>0.058361777248334135</v>
      </c>
      <c r="H109">
        <f>STDEV(C109:E109)</f>
        <v>0.0345571002422775</v>
      </c>
      <c r="I109">
        <f>(B109*B4+C109*C4+D109*D4+E109*E4+F109*F4)/SUM(B4:F4)</f>
        <v>0.03628448580569292</v>
      </c>
    </row>
    <row r="110" spans="1:11" ht="12.75">
      <c r="A110" t="s">
        <v>73</v>
      </c>
      <c r="B110">
        <f>B70*10000/B62</f>
        <v>-0.37049670529044654</v>
      </c>
      <c r="C110">
        <f>C70*10000/C62</f>
        <v>-0.17954630046212408</v>
      </c>
      <c r="D110">
        <f>D70*10000/D62</f>
        <v>-0.14666161030121067</v>
      </c>
      <c r="E110">
        <f>E70*10000/E62</f>
        <v>-0.22019128080969372</v>
      </c>
      <c r="F110">
        <f>F70*10000/F62</f>
        <v>-0.35437163580114367</v>
      </c>
      <c r="G110">
        <f>AVERAGE(C110:E110)</f>
        <v>-0.18213306385767616</v>
      </c>
      <c r="H110">
        <f>STDEV(C110:E110)</f>
        <v>0.03683302349685599</v>
      </c>
      <c r="I110">
        <f>(B110*B4+C110*C4+D110*D4+E110*E4+F110*F4)/SUM(B4:F4)</f>
        <v>-0.23240796634711713</v>
      </c>
      <c r="K110">
        <f>EXP(AVERAGE(K103:K107))</f>
        <v>0.019089209849958096</v>
      </c>
    </row>
    <row r="111" spans="1:9" ht="12.75">
      <c r="A111" t="s">
        <v>74</v>
      </c>
      <c r="B111">
        <f>B71*10000/B62</f>
        <v>-0.013001205319677044</v>
      </c>
      <c r="C111">
        <f>C71*10000/C62</f>
        <v>-0.026020671611800078</v>
      </c>
      <c r="D111">
        <f>D71*10000/D62</f>
        <v>-0.026895818388296164</v>
      </c>
      <c r="E111">
        <f>E71*10000/E62</f>
        <v>0.0047978742858155905</v>
      </c>
      <c r="F111">
        <f>F71*10000/F62</f>
        <v>-0.0405268748285272</v>
      </c>
      <c r="G111">
        <f>AVERAGE(C111:E111)</f>
        <v>-0.016039538571426884</v>
      </c>
      <c r="H111">
        <f>STDEV(C111:E111)</f>
        <v>0.018051033250412102</v>
      </c>
      <c r="I111">
        <f>(B111*B4+C111*C4+D111*D4+E111*E4+F111*F4)/SUM(B4:F4)</f>
        <v>-0.018869208798588468</v>
      </c>
    </row>
    <row r="112" spans="1:9" ht="12.75">
      <c r="A112" t="s">
        <v>75</v>
      </c>
      <c r="B112">
        <f>B72*10000/B62</f>
        <v>-0.060341211722241585</v>
      </c>
      <c r="C112">
        <f>C72*10000/C62</f>
        <v>-0.039970944217327775</v>
      </c>
      <c r="D112">
        <f>D72*10000/D62</f>
        <v>-0.021270292829446376</v>
      </c>
      <c r="E112">
        <f>E72*10000/E62</f>
        <v>-0.0028730689093991292</v>
      </c>
      <c r="F112">
        <f>F72*10000/F62</f>
        <v>-0.029447829679294227</v>
      </c>
      <c r="G112">
        <f>AVERAGE(C112:E112)</f>
        <v>-0.021371435318724426</v>
      </c>
      <c r="H112">
        <f>STDEV(C112:E112)</f>
        <v>0.018549144466605695</v>
      </c>
      <c r="I112">
        <f>(B112*B4+C112*C4+D112*D4+E112*E4+F112*F4)/SUM(B4:F4)</f>
        <v>-0.028094163190449505</v>
      </c>
    </row>
    <row r="113" spans="1:9" ht="12.75">
      <c r="A113" t="s">
        <v>76</v>
      </c>
      <c r="B113">
        <f>B73*10000/B62</f>
        <v>0.024453945736473137</v>
      </c>
      <c r="C113">
        <f>C73*10000/C62</f>
        <v>0.02377593383763611</v>
      </c>
      <c r="D113">
        <f>D73*10000/D62</f>
        <v>0.027611812589088153</v>
      </c>
      <c r="E113">
        <f>E73*10000/E62</f>
        <v>0.027973556520510885</v>
      </c>
      <c r="F113">
        <f>F73*10000/F62</f>
        <v>-0.0003557394455178994</v>
      </c>
      <c r="G113">
        <f>AVERAGE(C113:E113)</f>
        <v>0.02645376764907838</v>
      </c>
      <c r="H113">
        <f>STDEV(C113:E113)</f>
        <v>0.002326114809990653</v>
      </c>
      <c r="I113">
        <f>(B113*B4+C113*C4+D113*D4+E113*E4+F113*F4)/SUM(B4:F4)</f>
        <v>0.022585111444784856</v>
      </c>
    </row>
    <row r="114" spans="1:11" ht="12.75">
      <c r="A114" t="s">
        <v>77</v>
      </c>
      <c r="B114">
        <f>B74*10000/B62</f>
        <v>-0.1993569937113683</v>
      </c>
      <c r="C114">
        <f>C74*10000/C62</f>
        <v>-0.18661394167328235</v>
      </c>
      <c r="D114">
        <f>D74*10000/D62</f>
        <v>-0.1916328997213594</v>
      </c>
      <c r="E114">
        <f>E74*10000/E62</f>
        <v>-0.17917544744812902</v>
      </c>
      <c r="F114">
        <f>F74*10000/F62</f>
        <v>-0.1397889686943166</v>
      </c>
      <c r="G114">
        <f>AVERAGE(C114:E114)</f>
        <v>-0.18580742961425692</v>
      </c>
      <c r="H114">
        <f>STDEV(C114:E114)</f>
        <v>0.006267764797833798</v>
      </c>
      <c r="I114">
        <f>(B114*B4+C114*C4+D114*D4+E114*E4+F114*F4)/SUM(B4:F4)</f>
        <v>-0.1816269121646218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0.0025766517612806155</v>
      </c>
      <c r="C115">
        <f>C75*10000/C62</f>
        <v>-0.00040213584630793023</v>
      </c>
      <c r="D115">
        <f>D75*10000/D62</f>
        <v>0.0014070414240764907</v>
      </c>
      <c r="E115">
        <f>E75*10000/E62</f>
        <v>-0.004496302328922348</v>
      </c>
      <c r="F115">
        <f>F75*10000/F62</f>
        <v>-0.0017040647273000747</v>
      </c>
      <c r="G115">
        <f>AVERAGE(C115:E115)</f>
        <v>-0.0011637989170512626</v>
      </c>
      <c r="H115">
        <f>STDEV(C115:E115)</f>
        <v>0.0030244776146498794</v>
      </c>
      <c r="I115">
        <f>(B115*B4+C115*C4+D115*D4+E115*E4+F115*F4)/SUM(B4:F4)</f>
        <v>-0.0006939780050072392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124.18546133247952</v>
      </c>
      <c r="C122">
        <f>C82*10000/C62</f>
        <v>47.8495446499681</v>
      </c>
      <c r="D122">
        <f>D82*10000/D62</f>
        <v>-11.441477009954765</v>
      </c>
      <c r="E122">
        <f>E82*10000/E62</f>
        <v>-49.852273883335016</v>
      </c>
      <c r="F122">
        <f>F82*10000/F62</f>
        <v>-111.51953561519339</v>
      </c>
      <c r="G122">
        <f>AVERAGE(C122:E122)</f>
        <v>-4.481402081107227</v>
      </c>
      <c r="H122">
        <f>STDEV(C122:E122)</f>
        <v>49.22137054613577</v>
      </c>
      <c r="I122">
        <f>(B122*B4+C122*C4+D122*D4+E122*E4+F122*F4)/SUM(B4:F4)</f>
        <v>-0.13482007198874482</v>
      </c>
    </row>
    <row r="123" spans="1:9" ht="12.75">
      <c r="A123" t="s">
        <v>81</v>
      </c>
      <c r="B123">
        <f>B83*10000/B62</f>
        <v>-1.2757922856924064</v>
      </c>
      <c r="C123">
        <f>C83*10000/C62</f>
        <v>0.5327235994166465</v>
      </c>
      <c r="D123">
        <f>D83*10000/D62</f>
        <v>0.8252942738737811</v>
      </c>
      <c r="E123">
        <f>E83*10000/E62</f>
        <v>-1.0242183331162167</v>
      </c>
      <c r="F123">
        <f>F83*10000/F62</f>
        <v>7.580587560779975</v>
      </c>
      <c r="G123">
        <f>AVERAGE(C123:E123)</f>
        <v>0.11126651339140363</v>
      </c>
      <c r="H123">
        <f>STDEV(C123:E123)</f>
        <v>0.9941799522090562</v>
      </c>
      <c r="I123">
        <f>(B123*B4+C123*C4+D123*D4+E123*E4+F123*F4)/SUM(B4:F4)</f>
        <v>0.9075593342297982</v>
      </c>
    </row>
    <row r="124" spans="1:9" ht="12.75">
      <c r="A124" t="s">
        <v>82</v>
      </c>
      <c r="B124">
        <f>B84*10000/B62</f>
        <v>0.4546317631891531</v>
      </c>
      <c r="C124">
        <f>C84*10000/C62</f>
        <v>1.7926364138711746</v>
      </c>
      <c r="D124">
        <f>D84*10000/D62</f>
        <v>2.4045634710464836</v>
      </c>
      <c r="E124">
        <f>E84*10000/E62</f>
        <v>1.2339273427239124</v>
      </c>
      <c r="F124">
        <f>F84*10000/F62</f>
        <v>1.1589594086709338</v>
      </c>
      <c r="G124">
        <f>AVERAGE(C124:E124)</f>
        <v>1.8103757425471905</v>
      </c>
      <c r="H124">
        <f>STDEV(C124:E124)</f>
        <v>0.5855196402085245</v>
      </c>
      <c r="I124">
        <f>(B124*B4+C124*C4+D124*D4+E124*E4+F124*F4)/SUM(B4:F4)</f>
        <v>1.5270784645182915</v>
      </c>
    </row>
    <row r="125" spans="1:9" ht="12.75">
      <c r="A125" t="s">
        <v>83</v>
      </c>
      <c r="B125">
        <f>B85*10000/B62</f>
        <v>0.5864330463924269</v>
      </c>
      <c r="C125">
        <f>C85*10000/C62</f>
        <v>0.31686278179022775</v>
      </c>
      <c r="D125">
        <f>D85*10000/D62</f>
        <v>0.7662823699743564</v>
      </c>
      <c r="E125">
        <f>E85*10000/E62</f>
        <v>-0.311024219618794</v>
      </c>
      <c r="F125">
        <f>F85*10000/F62</f>
        <v>-0.5146941482680931</v>
      </c>
      <c r="G125">
        <f>AVERAGE(C125:E125)</f>
        <v>0.2573736440485967</v>
      </c>
      <c r="H125">
        <f>STDEV(C125:E125)</f>
        <v>0.5411114396565075</v>
      </c>
      <c r="I125">
        <f>(B125*B4+C125*C4+D125*D4+E125*E4+F125*F4)/SUM(B4:F4)</f>
        <v>0.2019974950149056</v>
      </c>
    </row>
    <row r="126" spans="1:9" ht="12.75">
      <c r="A126" t="s">
        <v>84</v>
      </c>
      <c r="B126">
        <f>B86*10000/B62</f>
        <v>0.28478282405219085</v>
      </c>
      <c r="C126">
        <f>C86*10000/C62</f>
        <v>0.2171197536197322</v>
      </c>
      <c r="D126">
        <f>D86*10000/D62</f>
        <v>0.05251559065938833</v>
      </c>
      <c r="E126">
        <f>E86*10000/E62</f>
        <v>1.0506873538404105</v>
      </c>
      <c r="F126">
        <f>F86*10000/F62</f>
        <v>2.2061699063437414</v>
      </c>
      <c r="G126">
        <f>AVERAGE(C126:E126)</f>
        <v>0.4401075660398437</v>
      </c>
      <c r="H126">
        <f>STDEV(C126:E126)</f>
        <v>0.5351442707989199</v>
      </c>
      <c r="I126">
        <f>(B126*B4+C126*C4+D126*D4+E126*E4+F126*F4)/SUM(B4:F4)</f>
        <v>0.6533541433637906</v>
      </c>
    </row>
    <row r="127" spans="1:9" ht="12.75">
      <c r="A127" t="s">
        <v>85</v>
      </c>
      <c r="B127">
        <f>B87*10000/B62</f>
        <v>-0.2559902053345264</v>
      </c>
      <c r="C127">
        <f>C87*10000/C62</f>
        <v>0.12009266929815415</v>
      </c>
      <c r="D127">
        <f>D87*10000/D62</f>
        <v>0.171401655533032</v>
      </c>
      <c r="E127">
        <f>E87*10000/E62</f>
        <v>0.15759871632258599</v>
      </c>
      <c r="F127">
        <f>F87*10000/F62</f>
        <v>0.2523519434075052</v>
      </c>
      <c r="G127">
        <f>AVERAGE(C127:E127)</f>
        <v>0.14969768038459072</v>
      </c>
      <c r="H127">
        <f>STDEV(C127:E127)</f>
        <v>0.0265513237670523</v>
      </c>
      <c r="I127">
        <f>(B127*B4+C127*C4+D127*D4+E127*E4+F127*F4)/SUM(B4:F4)</f>
        <v>0.10464198033502811</v>
      </c>
    </row>
    <row r="128" spans="1:9" ht="12.75">
      <c r="A128" t="s">
        <v>86</v>
      </c>
      <c r="B128">
        <f>B88*10000/B62</f>
        <v>0.2014033080347429</v>
      </c>
      <c r="C128">
        <f>C88*10000/C62</f>
        <v>0.3538530192818051</v>
      </c>
      <c r="D128">
        <f>D88*10000/D62</f>
        <v>0.3270447897686445</v>
      </c>
      <c r="E128">
        <f>E88*10000/E62</f>
        <v>0.2252974047616182</v>
      </c>
      <c r="F128">
        <f>F88*10000/F62</f>
        <v>0.037858324567045444</v>
      </c>
      <c r="G128">
        <f>AVERAGE(C128:E128)</f>
        <v>0.30206507127068927</v>
      </c>
      <c r="H128">
        <f>STDEV(C128:E128)</f>
        <v>0.06782054451523917</v>
      </c>
      <c r="I128">
        <f>(B128*B4+C128*C4+D128*D4+E128*E4+F128*F4)/SUM(B4:F4)</f>
        <v>0.2522148335870111</v>
      </c>
    </row>
    <row r="129" spans="1:9" ht="12.75">
      <c r="A129" t="s">
        <v>87</v>
      </c>
      <c r="B129">
        <f>B89*10000/B62</f>
        <v>0.050904322072924224</v>
      </c>
      <c r="C129">
        <f>C89*10000/C62</f>
        <v>-0.0044666080991464215</v>
      </c>
      <c r="D129">
        <f>D89*10000/D62</f>
        <v>0.053808186405519605</v>
      </c>
      <c r="E129">
        <f>E89*10000/E62</f>
        <v>-0.01747426158329461</v>
      </c>
      <c r="F129">
        <f>F89*10000/F62</f>
        <v>-0.01902432501086279</v>
      </c>
      <c r="G129">
        <f>AVERAGE(C129:E129)</f>
        <v>0.010622438907692858</v>
      </c>
      <c r="H129">
        <f>STDEV(C129:E129)</f>
        <v>0.037961248036655154</v>
      </c>
      <c r="I129">
        <f>(B129*B4+C129*C4+D129*D4+E129*E4+F129*F4)/SUM(B4:F4)</f>
        <v>0.012501951338543935</v>
      </c>
    </row>
    <row r="130" spans="1:9" ht="12.75">
      <c r="A130" t="s">
        <v>88</v>
      </c>
      <c r="B130">
        <f>B90*10000/B62</f>
        <v>0.09019134824938002</v>
      </c>
      <c r="C130">
        <f>C90*10000/C62</f>
        <v>0.01802153849712383</v>
      </c>
      <c r="D130">
        <f>D90*10000/D62</f>
        <v>0.05919821972822143</v>
      </c>
      <c r="E130">
        <f>E90*10000/E62</f>
        <v>0.027744706485750642</v>
      </c>
      <c r="F130">
        <f>F90*10000/F62</f>
        <v>0.2934754452158378</v>
      </c>
      <c r="G130">
        <f>AVERAGE(C130:E130)</f>
        <v>0.03498815490369863</v>
      </c>
      <c r="H130">
        <f>STDEV(C130:E130)</f>
        <v>0.02152278857489106</v>
      </c>
      <c r="I130">
        <f>(B130*B4+C130*C4+D130*D4+E130*E4+F130*F4)/SUM(B4:F4)</f>
        <v>0.07749359954551434</v>
      </c>
    </row>
    <row r="131" spans="1:9" ht="12.75">
      <c r="A131" t="s">
        <v>89</v>
      </c>
      <c r="B131">
        <f>B91*10000/B62</f>
        <v>-0.022553289805594418</v>
      </c>
      <c r="C131">
        <f>C91*10000/C62</f>
        <v>0.001016894854630351</v>
      </c>
      <c r="D131">
        <f>D91*10000/D62</f>
        <v>0.01211743549254494</v>
      </c>
      <c r="E131">
        <f>E91*10000/E62</f>
        <v>0.03667813094671969</v>
      </c>
      <c r="F131">
        <f>F91*10000/F62</f>
        <v>0.034909032528056425</v>
      </c>
      <c r="G131">
        <f>AVERAGE(C131:E131)</f>
        <v>0.01660415376463166</v>
      </c>
      <c r="H131">
        <f>STDEV(C131:E131)</f>
        <v>0.018249079991707568</v>
      </c>
      <c r="I131">
        <f>(B131*B4+C131*C4+D131*D4+E131*E4+F131*F4)/SUM(B4:F4)</f>
        <v>0.013375848520590823</v>
      </c>
    </row>
    <row r="132" spans="1:9" ht="12.75">
      <c r="A132" t="s">
        <v>90</v>
      </c>
      <c r="B132">
        <f>B92*10000/B62</f>
        <v>0.03007512140420111</v>
      </c>
      <c r="C132">
        <f>C92*10000/C62</f>
        <v>0.05796446839198959</v>
      </c>
      <c r="D132">
        <f>D92*10000/D62</f>
        <v>0.035924956380895885</v>
      </c>
      <c r="E132">
        <f>E92*10000/E62</f>
        <v>0.044929067515607934</v>
      </c>
      <c r="F132">
        <f>F92*10000/F62</f>
        <v>0.006742516699686424</v>
      </c>
      <c r="G132">
        <f>AVERAGE(C132:E132)</f>
        <v>0.04627283076283114</v>
      </c>
      <c r="H132">
        <f>STDEV(C132:E132)</f>
        <v>0.011081033217630326</v>
      </c>
      <c r="I132">
        <f>(B132*B4+C132*C4+D132*D4+E132*E4+F132*F4)/SUM(B4:F4)</f>
        <v>0.03864873185759392</v>
      </c>
    </row>
    <row r="133" spans="1:9" ht="12.75">
      <c r="A133" t="s">
        <v>91</v>
      </c>
      <c r="B133">
        <f>B93*10000/B62</f>
        <v>0.09813711154275274</v>
      </c>
      <c r="C133">
        <f>C93*10000/C62</f>
        <v>0.10398664284435559</v>
      </c>
      <c r="D133">
        <f>D93*10000/D62</f>
        <v>0.10089305385514327</v>
      </c>
      <c r="E133">
        <f>E93*10000/E62</f>
        <v>0.09988270321376083</v>
      </c>
      <c r="F133">
        <f>F93*10000/F62</f>
        <v>0.0513672869835623</v>
      </c>
      <c r="G133">
        <f>AVERAGE(C133:E133)</f>
        <v>0.10158746663775324</v>
      </c>
      <c r="H133">
        <f>STDEV(C133:E133)</f>
        <v>0.0021382789708966014</v>
      </c>
      <c r="I133">
        <f>(B133*B4+C133*C4+D133*D4+E133*E4+F133*F4)/SUM(B4:F4)</f>
        <v>0.09438326673086588</v>
      </c>
    </row>
    <row r="134" spans="1:9" ht="12.75">
      <c r="A134" t="s">
        <v>92</v>
      </c>
      <c r="B134">
        <f>B94*10000/B62</f>
        <v>-0.01922214005501744</v>
      </c>
      <c r="C134">
        <f>C94*10000/C62</f>
        <v>-0.012255437815093098</v>
      </c>
      <c r="D134">
        <f>D94*10000/D62</f>
        <v>0.0011576876960704323</v>
      </c>
      <c r="E134">
        <f>E94*10000/E62</f>
        <v>0.0067390048007313985</v>
      </c>
      <c r="F134">
        <f>F94*10000/F62</f>
        <v>-0.0163678646185971</v>
      </c>
      <c r="G134">
        <f>AVERAGE(C134:E134)</f>
        <v>-0.0014529151060970894</v>
      </c>
      <c r="H134">
        <f>STDEV(C134:E134)</f>
        <v>0.009762614804163693</v>
      </c>
      <c r="I134">
        <f>(B134*B4+C134*C4+D134*D4+E134*E4+F134*F4)/SUM(B4:F4)</f>
        <v>-0.006017657631015077</v>
      </c>
    </row>
    <row r="135" spans="1:9" ht="12.75">
      <c r="A135" t="s">
        <v>93</v>
      </c>
      <c r="B135">
        <f>B95*10000/B62</f>
        <v>-1.2092908879626729E-05</v>
      </c>
      <c r="C135">
        <f>C95*10000/C62</f>
        <v>-0.005615399439428307</v>
      </c>
      <c r="D135">
        <f>D95*10000/D62</f>
        <v>-0.005088375684519783</v>
      </c>
      <c r="E135">
        <f>E95*10000/E62</f>
        <v>-0.009377842771705265</v>
      </c>
      <c r="F135">
        <f>F95*10000/F62</f>
        <v>-0.004682363899964924</v>
      </c>
      <c r="G135">
        <f>AVERAGE(C135:E135)</f>
        <v>-0.006693872631884451</v>
      </c>
      <c r="H135">
        <f>STDEV(C135:E135)</f>
        <v>0.0023392755915340128</v>
      </c>
      <c r="I135">
        <f>(B135*B4+C135*C4+D135*D4+E135*E4+F135*F4)/SUM(B4:F4)</f>
        <v>-0.005457418080866913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2004-07-30T10:15:56Z</cp:lastPrinted>
  <dcterms:created xsi:type="dcterms:W3CDTF">2004-07-30T10:15:56Z</dcterms:created>
  <dcterms:modified xsi:type="dcterms:W3CDTF">2004-08-02T15:54:47Z</dcterms:modified>
  <cp:category/>
  <cp:version/>
  <cp:contentType/>
  <cp:contentStatus/>
</cp:coreProperties>
</file>