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<sst xmlns="http://schemas.openxmlformats.org/spreadsheetml/2006/main" count="204" uniqueCount="98">
  <si>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05/08/2004       11:30:01</t>
  </si>
  <si>
    <t>LISSNER</t>
  </si>
  <si>
    <t>HCMQAP299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</si>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</sst>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55074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-0.002272</v>
      </c>
      <c r="C4" s="13">
        <v>-0.003771</v>
      </c>
      <c r="D4" s="13">
        <v>-0.003769</v>
      </c>
      <c r="E4" s="13">
        <v>-0.003759</v>
      </c>
      <c r="F4" s="24">
        <v>-0.002081</v>
      </c>
      <c r="G4" s="34">
        <v>-0.011736</v>
      </c>
    </row>
    <row r="5" spans="1:7" ht="12.75" thickBot="1">
      <c r="A5" s="44" t="s">
        <v>13</v>
      </c>
      <c r="B5" s="45">
        <v>4.643366</v>
      </c>
      <c r="C5" s="46">
        <v>2.951602</v>
      </c>
      <c r="D5" s="46">
        <v>0.141527</v>
      </c>
      <c r="E5" s="46">
        <v>-2.842326</v>
      </c>
      <c r="F5" s="47">
        <v>-5.559214</v>
      </c>
      <c r="G5" s="48">
        <v>8.313864</v>
      </c>
    </row>
    <row r="6" spans="1:7" ht="12.75" thickTop="1">
      <c r="A6" s="6" t="s">
        <v>14</v>
      </c>
      <c r="B6" s="39">
        <v>-47.78015</v>
      </c>
      <c r="C6" s="40">
        <v>75.9866</v>
      </c>
      <c r="D6" s="40">
        <v>55.08293</v>
      </c>
      <c r="E6" s="40">
        <v>-6.35054</v>
      </c>
      <c r="F6" s="41">
        <v>-173.8479</v>
      </c>
      <c r="G6" s="42">
        <v>0.004634817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3.457109</v>
      </c>
      <c r="C8" s="14">
        <v>-0.1305136</v>
      </c>
      <c r="D8" s="14">
        <v>-2.164325</v>
      </c>
      <c r="E8" s="14">
        <v>1.479598</v>
      </c>
      <c r="F8" s="25">
        <v>1.970774</v>
      </c>
      <c r="G8" s="35">
        <v>0.566461</v>
      </c>
    </row>
    <row r="9" spans="1:7" ht="12">
      <c r="A9" s="20" t="s">
        <v>17</v>
      </c>
      <c r="B9" s="29">
        <v>1.015211</v>
      </c>
      <c r="C9" s="14">
        <v>0.263629</v>
      </c>
      <c r="D9" s="14">
        <v>-0.128965</v>
      </c>
      <c r="E9" s="14">
        <v>0.04268903</v>
      </c>
      <c r="F9" s="25">
        <v>-1.520309</v>
      </c>
      <c r="G9" s="35">
        <v>-0.01200819</v>
      </c>
    </row>
    <row r="10" spans="1:7" ht="12">
      <c r="A10" s="20" t="s">
        <v>18</v>
      </c>
      <c r="B10" s="29">
        <v>-0.5594311</v>
      </c>
      <c r="C10" s="14">
        <v>0.7254381</v>
      </c>
      <c r="D10" s="14">
        <v>0.625938</v>
      </c>
      <c r="E10" s="14">
        <v>-0.1610645</v>
      </c>
      <c r="F10" s="25">
        <v>-2.425423</v>
      </c>
      <c r="G10" s="35">
        <v>-0.1167419</v>
      </c>
    </row>
    <row r="11" spans="1:7" ht="12">
      <c r="A11" s="21" t="s">
        <v>19</v>
      </c>
      <c r="B11" s="50">
        <v>0.1117266</v>
      </c>
      <c r="C11" s="51">
        <v>-1.496667</v>
      </c>
      <c r="D11" s="51">
        <v>-1.232547</v>
      </c>
      <c r="E11" s="51">
        <v>0.2543799</v>
      </c>
      <c r="F11" s="52">
        <v>12.94651</v>
      </c>
      <c r="G11" s="49">
        <v>1.14079</v>
      </c>
    </row>
    <row r="12" spans="1:7" ht="12">
      <c r="A12" s="20" t="s">
        <v>20</v>
      </c>
      <c r="B12" s="29">
        <v>-0.006597788</v>
      </c>
      <c r="C12" s="14">
        <v>0.0815995</v>
      </c>
      <c r="D12" s="14">
        <v>0.3017153</v>
      </c>
      <c r="E12" s="14">
        <v>-0.2251059</v>
      </c>
      <c r="F12" s="25">
        <v>-0.01579882</v>
      </c>
      <c r="G12" s="35">
        <v>0.03520448</v>
      </c>
    </row>
    <row r="13" spans="1:7" ht="12">
      <c r="A13" s="20" t="s">
        <v>21</v>
      </c>
      <c r="B13" s="29">
        <v>-0.03355567</v>
      </c>
      <c r="C13" s="14">
        <v>0.009817089</v>
      </c>
      <c r="D13" s="14">
        <v>-0.07228478</v>
      </c>
      <c r="E13" s="14">
        <v>-0.05274055</v>
      </c>
      <c r="F13" s="25">
        <v>-0.2492441</v>
      </c>
      <c r="G13" s="35">
        <v>-0.06570851</v>
      </c>
    </row>
    <row r="14" spans="1:7" ht="12">
      <c r="A14" s="20" t="s">
        <v>22</v>
      </c>
      <c r="B14" s="29">
        <v>-0.07840273</v>
      </c>
      <c r="C14" s="14">
        <v>-0.003120307</v>
      </c>
      <c r="D14" s="14">
        <v>-0.1283101</v>
      </c>
      <c r="E14" s="14">
        <v>-0.1276875</v>
      </c>
      <c r="F14" s="25">
        <v>0.1733736</v>
      </c>
      <c r="G14" s="35">
        <v>-0.0506493</v>
      </c>
    </row>
    <row r="15" spans="1:7" ht="12">
      <c r="A15" s="21" t="s">
        <v>23</v>
      </c>
      <c r="B15" s="31">
        <v>-0.153199</v>
      </c>
      <c r="C15" s="16">
        <v>0.1102422</v>
      </c>
      <c r="D15" s="16">
        <v>0.1692792</v>
      </c>
      <c r="E15" s="16">
        <v>-0.07916354</v>
      </c>
      <c r="F15" s="27">
        <v>-0.3362682</v>
      </c>
      <c r="G15" s="37">
        <v>-0.01862081</v>
      </c>
    </row>
    <row r="16" spans="1:7" ht="12">
      <c r="A16" s="20" t="s">
        <v>24</v>
      </c>
      <c r="B16" s="29">
        <v>0.007373285</v>
      </c>
      <c r="C16" s="14">
        <v>-0.01807284</v>
      </c>
      <c r="D16" s="14">
        <v>-0.03227804</v>
      </c>
      <c r="E16" s="14">
        <v>0.0002132762</v>
      </c>
      <c r="F16" s="25">
        <v>-0.03472814</v>
      </c>
      <c r="G16" s="35">
        <v>-0.01562219</v>
      </c>
    </row>
    <row r="17" spans="1:7" ht="12">
      <c r="A17" s="20" t="s">
        <v>25</v>
      </c>
      <c r="B17" s="29">
        <v>-0.06711479</v>
      </c>
      <c r="C17" s="14">
        <v>-0.04404534</v>
      </c>
      <c r="D17" s="14">
        <v>-0.04395803</v>
      </c>
      <c r="E17" s="14">
        <v>-0.03296956</v>
      </c>
      <c r="F17" s="25">
        <v>-0.0591377</v>
      </c>
      <c r="G17" s="35">
        <v>-0.04671959</v>
      </c>
    </row>
    <row r="18" spans="1:7" ht="12">
      <c r="A18" s="20" t="s">
        <v>26</v>
      </c>
      <c r="B18" s="29">
        <v>0.03308515</v>
      </c>
      <c r="C18" s="14">
        <v>0.001496198</v>
      </c>
      <c r="D18" s="14">
        <v>0.01189756</v>
      </c>
      <c r="E18" s="14">
        <v>0.02674348</v>
      </c>
      <c r="F18" s="25">
        <v>0.02845561</v>
      </c>
      <c r="G18" s="35">
        <v>0.01822999</v>
      </c>
    </row>
    <row r="19" spans="1:7" ht="12">
      <c r="A19" s="21" t="s">
        <v>27</v>
      </c>
      <c r="B19" s="31">
        <v>-0.2330765</v>
      </c>
      <c r="C19" s="16">
        <v>-0.2071555</v>
      </c>
      <c r="D19" s="16">
        <v>-0.2263145</v>
      </c>
      <c r="E19" s="16">
        <v>-0.1971365</v>
      </c>
      <c r="F19" s="27">
        <v>-0.1511169</v>
      </c>
      <c r="G19" s="37">
        <v>-0.2056764</v>
      </c>
    </row>
    <row r="20" spans="1:7" ht="12.75" thickBot="1">
      <c r="A20" s="44" t="s">
        <v>28</v>
      </c>
      <c r="B20" s="45">
        <v>0.0004176512</v>
      </c>
      <c r="C20" s="46">
        <v>0.004251262</v>
      </c>
      <c r="D20" s="46">
        <v>0.004767157</v>
      </c>
      <c r="E20" s="46">
        <v>0.0007127757</v>
      </c>
      <c r="F20" s="47">
        <v>0.00110875</v>
      </c>
      <c r="G20" s="48">
        <v>0.00255155</v>
      </c>
    </row>
    <row r="21" spans="1:7" ht="12.75" thickTop="1">
      <c r="A21" s="6" t="s">
        <v>29</v>
      </c>
      <c r="B21" s="39">
        <v>-42.95706</v>
      </c>
      <c r="C21" s="40">
        <v>27.74915</v>
      </c>
      <c r="D21" s="40">
        <v>30.48627</v>
      </c>
      <c r="E21" s="40">
        <v>-2.920137</v>
      </c>
      <c r="F21" s="41">
        <v>-53.23417</v>
      </c>
      <c r="G21" s="43">
        <v>0.01499825</v>
      </c>
    </row>
    <row r="22" spans="1:7" ht="12">
      <c r="A22" s="20" t="s">
        <v>30</v>
      </c>
      <c r="B22" s="29">
        <v>92.86999</v>
      </c>
      <c r="C22" s="14">
        <v>59.03272</v>
      </c>
      <c r="D22" s="14">
        <v>2.830546</v>
      </c>
      <c r="E22" s="14">
        <v>-56.84713</v>
      </c>
      <c r="F22" s="25">
        <v>-111.1889</v>
      </c>
      <c r="G22" s="36">
        <v>0</v>
      </c>
    </row>
    <row r="23" spans="1:7" ht="12">
      <c r="A23" s="20" t="s">
        <v>31</v>
      </c>
      <c r="B23" s="29">
        <v>-12.28643</v>
      </c>
      <c r="C23" s="14">
        <v>0.6768414</v>
      </c>
      <c r="D23" s="14">
        <v>-1.74547</v>
      </c>
      <c r="E23" s="14">
        <v>-1.982859</v>
      </c>
      <c r="F23" s="25">
        <v>6.331283</v>
      </c>
      <c r="G23" s="35">
        <v>-1.675255</v>
      </c>
    </row>
    <row r="24" spans="1:7" ht="12">
      <c r="A24" s="20" t="s">
        <v>32</v>
      </c>
      <c r="B24" s="29">
        <v>-0.9472326</v>
      </c>
      <c r="C24" s="14">
        <v>3.002516</v>
      </c>
      <c r="D24" s="14">
        <v>-0.6858906</v>
      </c>
      <c r="E24" s="14">
        <v>-2.901739</v>
      </c>
      <c r="F24" s="25">
        <v>0.1389405</v>
      </c>
      <c r="G24" s="35">
        <v>-0.2575796</v>
      </c>
    </row>
    <row r="25" spans="1:7" ht="12">
      <c r="A25" s="20" t="s">
        <v>33</v>
      </c>
      <c r="B25" s="29">
        <v>-3.289376</v>
      </c>
      <c r="C25" s="14">
        <v>0.6772893</v>
      </c>
      <c r="D25" s="14">
        <v>-0.492664</v>
      </c>
      <c r="E25" s="14">
        <v>-0.5686407</v>
      </c>
      <c r="F25" s="25">
        <v>-2.726061</v>
      </c>
      <c r="G25" s="35">
        <v>-0.9318375</v>
      </c>
    </row>
    <row r="26" spans="1:7" ht="12">
      <c r="A26" s="21" t="s">
        <v>34</v>
      </c>
      <c r="B26" s="31">
        <v>0.3258171</v>
      </c>
      <c r="C26" s="16">
        <v>0.352681</v>
      </c>
      <c r="D26" s="16">
        <v>0.008745736</v>
      </c>
      <c r="E26" s="16">
        <v>-0.004306734</v>
      </c>
      <c r="F26" s="27">
        <v>1.933765</v>
      </c>
      <c r="G26" s="37">
        <v>0.3904097</v>
      </c>
    </row>
    <row r="27" spans="1:7" ht="12">
      <c r="A27" s="20" t="s">
        <v>35</v>
      </c>
      <c r="B27" s="29">
        <v>0.07824873</v>
      </c>
      <c r="C27" s="14">
        <v>-0.1293999</v>
      </c>
      <c r="D27" s="14">
        <v>-0.1319772</v>
      </c>
      <c r="E27" s="14">
        <v>-0.2045091</v>
      </c>
      <c r="F27" s="25">
        <v>0.2202189</v>
      </c>
      <c r="G27" s="35">
        <v>-0.07144271</v>
      </c>
    </row>
    <row r="28" spans="1:7" ht="12">
      <c r="A28" s="20" t="s">
        <v>36</v>
      </c>
      <c r="B28" s="29">
        <v>-0.1451507</v>
      </c>
      <c r="C28" s="14">
        <v>0.4761171</v>
      </c>
      <c r="D28" s="14">
        <v>-0.03704878</v>
      </c>
      <c r="E28" s="14">
        <v>-0.4170491</v>
      </c>
      <c r="F28" s="25">
        <v>-0.2536917</v>
      </c>
      <c r="G28" s="35">
        <v>-0.04914609</v>
      </c>
    </row>
    <row r="29" spans="1:7" ht="12">
      <c r="A29" s="20" t="s">
        <v>37</v>
      </c>
      <c r="B29" s="29">
        <v>0.1148058</v>
      </c>
      <c r="C29" s="14">
        <v>0.120011</v>
      </c>
      <c r="D29" s="14">
        <v>-0.02749334</v>
      </c>
      <c r="E29" s="14">
        <v>-0.1093091</v>
      </c>
      <c r="F29" s="25">
        <v>-0.1919721</v>
      </c>
      <c r="G29" s="35">
        <v>-0.01280888</v>
      </c>
    </row>
    <row r="30" spans="1:7" ht="12">
      <c r="A30" s="21" t="s">
        <v>38</v>
      </c>
      <c r="B30" s="31">
        <v>0.09195289</v>
      </c>
      <c r="C30" s="16">
        <v>0.01949525</v>
      </c>
      <c r="D30" s="16">
        <v>0.05792824</v>
      </c>
      <c r="E30" s="16">
        <v>0.03633588</v>
      </c>
      <c r="F30" s="27">
        <v>0.3667522</v>
      </c>
      <c r="G30" s="37">
        <v>0.08947159</v>
      </c>
    </row>
    <row r="31" spans="1:7" ht="12">
      <c r="A31" s="20" t="s">
        <v>39</v>
      </c>
      <c r="B31" s="29">
        <v>-0.07444115</v>
      </c>
      <c r="C31" s="14">
        <v>-0.006328849</v>
      </c>
      <c r="D31" s="14">
        <v>-0.02474304</v>
      </c>
      <c r="E31" s="14">
        <v>-0.0252639</v>
      </c>
      <c r="F31" s="25">
        <v>0.04547737</v>
      </c>
      <c r="G31" s="35">
        <v>-0.01831125</v>
      </c>
    </row>
    <row r="32" spans="1:7" ht="12">
      <c r="A32" s="20" t="s">
        <v>40</v>
      </c>
      <c r="B32" s="29">
        <v>0.007982007</v>
      </c>
      <c r="C32" s="14">
        <v>0.06204812</v>
      </c>
      <c r="D32" s="14">
        <v>0.01418015</v>
      </c>
      <c r="E32" s="14">
        <v>-0.01821054</v>
      </c>
      <c r="F32" s="25">
        <v>-0.02809313</v>
      </c>
      <c r="G32" s="35">
        <v>0.01141535</v>
      </c>
    </row>
    <row r="33" spans="1:7" ht="12">
      <c r="A33" s="20" t="s">
        <v>41</v>
      </c>
      <c r="B33" s="29">
        <v>0.1276025</v>
      </c>
      <c r="C33" s="14">
        <v>0.09408695</v>
      </c>
      <c r="D33" s="14">
        <v>0.1127719</v>
      </c>
      <c r="E33" s="14">
        <v>0.09749596</v>
      </c>
      <c r="F33" s="25">
        <v>0.07559024</v>
      </c>
      <c r="G33" s="35">
        <v>0.101812</v>
      </c>
    </row>
    <row r="34" spans="1:7" ht="12">
      <c r="A34" s="21" t="s">
        <v>42</v>
      </c>
      <c r="B34" s="31">
        <v>-0.02571905</v>
      </c>
      <c r="C34" s="16">
        <v>-0.01452778</v>
      </c>
      <c r="D34" s="16">
        <v>-0.007081362</v>
      </c>
      <c r="E34" s="16">
        <v>0.002078514</v>
      </c>
      <c r="F34" s="27">
        <v>-0.02015267</v>
      </c>
      <c r="G34" s="37">
        <v>-0.01112528</v>
      </c>
    </row>
    <row r="35" spans="1:7" ht="12.75" thickBot="1">
      <c r="A35" s="22" t="s">
        <v>43</v>
      </c>
      <c r="B35" s="32">
        <v>0.0008801093</v>
      </c>
      <c r="C35" s="17">
        <v>0.00178421</v>
      </c>
      <c r="D35" s="17">
        <v>-0.002526694</v>
      </c>
      <c r="E35" s="17">
        <v>-0.00177455</v>
      </c>
      <c r="F35" s="28">
        <v>0.003627745</v>
      </c>
      <c r="G35" s="38">
        <v>5.347923E-06</v>
      </c>
    </row>
    <row r="36" spans="1:7" ht="12">
      <c r="A36" s="4" t="s">
        <v>44</v>
      </c>
      <c r="B36" s="3">
        <v>27.03247</v>
      </c>
      <c r="C36" s="3">
        <v>27.04468</v>
      </c>
      <c r="D36" s="3">
        <v>27.06604</v>
      </c>
      <c r="E36" s="3">
        <v>27.0752</v>
      </c>
      <c r="F36" s="3">
        <v>27.09656</v>
      </c>
      <c r="G36" s="3"/>
    </row>
    <row r="37" spans="1:6" ht="12">
      <c r="A37" s="4" t="s">
        <v>45</v>
      </c>
      <c r="B37" s="2">
        <v>0.352478</v>
      </c>
      <c r="C37" s="2">
        <v>0.3356934</v>
      </c>
      <c r="D37" s="2">
        <v>0.3311157</v>
      </c>
      <c r="E37" s="2">
        <v>0.3260295</v>
      </c>
      <c r="F37" s="2">
        <v>0.3255208</v>
      </c>
    </row>
    <row r="38" spans="1:7" ht="12">
      <c r="A38" s="4" t="s">
        <v>53</v>
      </c>
      <c r="B38" s="2">
        <v>8.18974E-05</v>
      </c>
      <c r="C38" s="2">
        <v>-0.0001294512</v>
      </c>
      <c r="D38" s="2">
        <v>-9.365564E-05</v>
      </c>
      <c r="E38" s="2">
        <v>1.076735E-05</v>
      </c>
      <c r="F38" s="2">
        <v>0.0002944987</v>
      </c>
      <c r="G38" s="2">
        <v>0.0002109638</v>
      </c>
    </row>
    <row r="39" spans="1:7" ht="12.75" thickBot="1">
      <c r="A39" s="4" t="s">
        <v>54</v>
      </c>
      <c r="B39" s="2">
        <v>7.226643E-05</v>
      </c>
      <c r="C39" s="2">
        <v>-4.640937E-05</v>
      </c>
      <c r="D39" s="2">
        <v>-5.180014E-05</v>
      </c>
      <c r="E39" s="2">
        <v>0</v>
      </c>
      <c r="F39" s="2">
        <v>9.377258E-05</v>
      </c>
      <c r="G39" s="2">
        <v>0.001051759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3.116279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0.003771</v>
      </c>
      <c r="D4">
        <v>0.003769</v>
      </c>
      <c r="E4">
        <v>0.003759</v>
      </c>
      <c r="F4">
        <v>0.002081</v>
      </c>
      <c r="G4">
        <v>0.011736</v>
      </c>
    </row>
    <row r="5" spans="1:7" ht="12.75">
      <c r="A5" t="s">
        <v>13</v>
      </c>
      <c r="B5">
        <v>4.643366</v>
      </c>
      <c r="C5">
        <v>2.951602</v>
      </c>
      <c r="D5">
        <v>0.141527</v>
      </c>
      <c r="E5">
        <v>-2.842326</v>
      </c>
      <c r="F5">
        <v>-5.559214</v>
      </c>
      <c r="G5">
        <v>8.313864</v>
      </c>
    </row>
    <row r="6" spans="1:7" ht="12.75">
      <c r="A6" t="s">
        <v>14</v>
      </c>
      <c r="B6" s="53">
        <v>-47.78015</v>
      </c>
      <c r="C6" s="53">
        <v>75.9866</v>
      </c>
      <c r="D6" s="53">
        <v>55.08293</v>
      </c>
      <c r="E6" s="53">
        <v>-6.35054</v>
      </c>
      <c r="F6" s="53">
        <v>-173.8479</v>
      </c>
      <c r="G6" s="53">
        <v>0.004634817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3.457109</v>
      </c>
      <c r="C8" s="53">
        <v>-0.1305136</v>
      </c>
      <c r="D8" s="53">
        <v>-2.164325</v>
      </c>
      <c r="E8" s="53">
        <v>1.479598</v>
      </c>
      <c r="F8" s="53">
        <v>1.970774</v>
      </c>
      <c r="G8" s="53">
        <v>0.566461</v>
      </c>
    </row>
    <row r="9" spans="1:7" ht="12.75">
      <c r="A9" t="s">
        <v>17</v>
      </c>
      <c r="B9" s="53">
        <v>1.015211</v>
      </c>
      <c r="C9" s="53">
        <v>0.263629</v>
      </c>
      <c r="D9" s="53">
        <v>-0.128965</v>
      </c>
      <c r="E9" s="53">
        <v>0.04268903</v>
      </c>
      <c r="F9" s="53">
        <v>-1.520309</v>
      </c>
      <c r="G9" s="53">
        <v>-0.01200819</v>
      </c>
    </row>
    <row r="10" spans="1:7" ht="12.75">
      <c r="A10" t="s">
        <v>18</v>
      </c>
      <c r="B10" s="53">
        <v>-0.5594311</v>
      </c>
      <c r="C10" s="53">
        <v>0.7254381</v>
      </c>
      <c r="D10" s="53">
        <v>0.625938</v>
      </c>
      <c r="E10" s="53">
        <v>-0.1610645</v>
      </c>
      <c r="F10" s="53">
        <v>-2.425423</v>
      </c>
      <c r="G10" s="53">
        <v>-0.1167419</v>
      </c>
    </row>
    <row r="11" spans="1:7" ht="12.75">
      <c r="A11" t="s">
        <v>19</v>
      </c>
      <c r="B11" s="53">
        <v>0.1117266</v>
      </c>
      <c r="C11" s="53">
        <v>-1.496667</v>
      </c>
      <c r="D11" s="53">
        <v>-1.232547</v>
      </c>
      <c r="E11" s="53">
        <v>0.2543799</v>
      </c>
      <c r="F11" s="53">
        <v>12.94651</v>
      </c>
      <c r="G11" s="53">
        <v>1.14079</v>
      </c>
    </row>
    <row r="12" spans="1:7" ht="12.75">
      <c r="A12" t="s">
        <v>20</v>
      </c>
      <c r="B12" s="53">
        <v>-0.006597788</v>
      </c>
      <c r="C12" s="53">
        <v>0.0815995</v>
      </c>
      <c r="D12" s="53">
        <v>0.3017153</v>
      </c>
      <c r="E12" s="53">
        <v>-0.2251059</v>
      </c>
      <c r="F12" s="53">
        <v>-0.01579882</v>
      </c>
      <c r="G12" s="53">
        <v>0.03520448</v>
      </c>
    </row>
    <row r="13" spans="1:7" ht="12.75">
      <c r="A13" t="s">
        <v>21</v>
      </c>
      <c r="B13" s="53">
        <v>-0.03355567</v>
      </c>
      <c r="C13" s="53">
        <v>0.009817089</v>
      </c>
      <c r="D13" s="53">
        <v>-0.07228478</v>
      </c>
      <c r="E13" s="53">
        <v>-0.05274055</v>
      </c>
      <c r="F13" s="53">
        <v>-0.2492441</v>
      </c>
      <c r="G13" s="53">
        <v>-0.06570851</v>
      </c>
    </row>
    <row r="14" spans="1:7" ht="12.75">
      <c r="A14" t="s">
        <v>22</v>
      </c>
      <c r="B14" s="53">
        <v>-0.07840273</v>
      </c>
      <c r="C14" s="53">
        <v>-0.003120307</v>
      </c>
      <c r="D14" s="53">
        <v>-0.1283101</v>
      </c>
      <c r="E14" s="53">
        <v>-0.1276875</v>
      </c>
      <c r="F14" s="53">
        <v>0.1733736</v>
      </c>
      <c r="G14" s="53">
        <v>-0.0506493</v>
      </c>
    </row>
    <row r="15" spans="1:7" ht="12.75">
      <c r="A15" t="s">
        <v>23</v>
      </c>
      <c r="B15" s="53">
        <v>-0.153199</v>
      </c>
      <c r="C15" s="53">
        <v>0.1102422</v>
      </c>
      <c r="D15" s="53">
        <v>0.1692792</v>
      </c>
      <c r="E15" s="53">
        <v>-0.07916354</v>
      </c>
      <c r="F15" s="53">
        <v>-0.3362682</v>
      </c>
      <c r="G15" s="53">
        <v>-0.01862081</v>
      </c>
    </row>
    <row r="16" spans="1:7" ht="12.75">
      <c r="A16" t="s">
        <v>24</v>
      </c>
      <c r="B16" s="53">
        <v>0.007373285</v>
      </c>
      <c r="C16" s="53">
        <v>-0.01807284</v>
      </c>
      <c r="D16" s="53">
        <v>-0.03227804</v>
      </c>
      <c r="E16" s="53">
        <v>0.0002132762</v>
      </c>
      <c r="F16" s="53">
        <v>-0.03472814</v>
      </c>
      <c r="G16" s="53">
        <v>-0.01562219</v>
      </c>
    </row>
    <row r="17" spans="1:7" ht="12.75">
      <c r="A17" t="s">
        <v>25</v>
      </c>
      <c r="B17" s="53">
        <v>-0.06711479</v>
      </c>
      <c r="C17" s="53">
        <v>-0.04404534</v>
      </c>
      <c r="D17" s="53">
        <v>-0.04395803</v>
      </c>
      <c r="E17" s="53">
        <v>-0.03296956</v>
      </c>
      <c r="F17" s="53">
        <v>-0.0591377</v>
      </c>
      <c r="G17" s="53">
        <v>-0.04671959</v>
      </c>
    </row>
    <row r="18" spans="1:7" ht="12.75">
      <c r="A18" t="s">
        <v>26</v>
      </c>
      <c r="B18" s="53">
        <v>0.03308515</v>
      </c>
      <c r="C18" s="53">
        <v>0.001496198</v>
      </c>
      <c r="D18" s="53">
        <v>0.01189756</v>
      </c>
      <c r="E18" s="53">
        <v>0.02674348</v>
      </c>
      <c r="F18" s="53">
        <v>0.02845561</v>
      </c>
      <c r="G18" s="53">
        <v>0.01822999</v>
      </c>
    </row>
    <row r="19" spans="1:7" ht="12.75">
      <c r="A19" t="s">
        <v>27</v>
      </c>
      <c r="B19" s="53">
        <v>-0.2330765</v>
      </c>
      <c r="C19" s="53">
        <v>-0.2071555</v>
      </c>
      <c r="D19" s="53">
        <v>-0.2263145</v>
      </c>
      <c r="E19" s="53">
        <v>-0.1971365</v>
      </c>
      <c r="F19" s="53">
        <v>-0.1511169</v>
      </c>
      <c r="G19" s="53">
        <v>-0.2056764</v>
      </c>
    </row>
    <row r="20" spans="1:7" ht="12.75">
      <c r="A20" t="s">
        <v>28</v>
      </c>
      <c r="B20" s="53">
        <v>0.0004176512</v>
      </c>
      <c r="C20" s="53">
        <v>0.004251262</v>
      </c>
      <c r="D20" s="53">
        <v>0.004767157</v>
      </c>
      <c r="E20" s="53">
        <v>0.0007127757</v>
      </c>
      <c r="F20" s="53">
        <v>0.00110875</v>
      </c>
      <c r="G20" s="53">
        <v>0.00255155</v>
      </c>
    </row>
    <row r="21" spans="1:7" ht="12.75">
      <c r="A21" t="s">
        <v>29</v>
      </c>
      <c r="B21" s="53">
        <v>-42.95706</v>
      </c>
      <c r="C21" s="53">
        <v>27.74915</v>
      </c>
      <c r="D21" s="53">
        <v>30.48627</v>
      </c>
      <c r="E21" s="53">
        <v>-2.920137</v>
      </c>
      <c r="F21" s="53">
        <v>-53.23417</v>
      </c>
      <c r="G21" s="53">
        <v>0.01499825</v>
      </c>
    </row>
    <row r="22" spans="1:7" ht="12.75">
      <c r="A22" t="s">
        <v>30</v>
      </c>
      <c r="B22" s="53">
        <v>92.86999</v>
      </c>
      <c r="C22" s="53">
        <v>59.03272</v>
      </c>
      <c r="D22" s="53">
        <v>2.830546</v>
      </c>
      <c r="E22" s="53">
        <v>-56.84713</v>
      </c>
      <c r="F22" s="53">
        <v>-111.1889</v>
      </c>
      <c r="G22" s="53">
        <v>0</v>
      </c>
    </row>
    <row r="23" spans="1:7" ht="12.75">
      <c r="A23" t="s">
        <v>31</v>
      </c>
      <c r="B23" s="53">
        <v>-12.28643</v>
      </c>
      <c r="C23" s="53">
        <v>0.6768414</v>
      </c>
      <c r="D23" s="53">
        <v>-1.74547</v>
      </c>
      <c r="E23" s="53">
        <v>-1.982859</v>
      </c>
      <c r="F23" s="53">
        <v>6.331283</v>
      </c>
      <c r="G23" s="53">
        <v>-1.675255</v>
      </c>
    </row>
    <row r="24" spans="1:7" ht="12.75">
      <c r="A24" t="s">
        <v>32</v>
      </c>
      <c r="B24" s="53">
        <v>-0.9472326</v>
      </c>
      <c r="C24" s="53">
        <v>3.002516</v>
      </c>
      <c r="D24" s="53">
        <v>-0.6858906</v>
      </c>
      <c r="E24" s="53">
        <v>-2.901739</v>
      </c>
      <c r="F24" s="53">
        <v>0.1389405</v>
      </c>
      <c r="G24" s="53">
        <v>-0.2575796</v>
      </c>
    </row>
    <row r="25" spans="1:7" ht="12.75">
      <c r="A25" t="s">
        <v>33</v>
      </c>
      <c r="B25" s="53">
        <v>-3.289376</v>
      </c>
      <c r="C25" s="53">
        <v>0.6772893</v>
      </c>
      <c r="D25" s="53">
        <v>-0.492664</v>
      </c>
      <c r="E25" s="53">
        <v>-0.5686407</v>
      </c>
      <c r="F25" s="53">
        <v>-2.726061</v>
      </c>
      <c r="G25" s="53">
        <v>-0.9318375</v>
      </c>
    </row>
    <row r="26" spans="1:7" ht="12.75">
      <c r="A26" t="s">
        <v>34</v>
      </c>
      <c r="B26" s="53">
        <v>0.3258171</v>
      </c>
      <c r="C26" s="53">
        <v>0.352681</v>
      </c>
      <c r="D26" s="53">
        <v>0.008745736</v>
      </c>
      <c r="E26" s="53">
        <v>-0.004306734</v>
      </c>
      <c r="F26" s="53">
        <v>1.933765</v>
      </c>
      <c r="G26" s="53">
        <v>0.3904097</v>
      </c>
    </row>
    <row r="27" spans="1:7" ht="12.75">
      <c r="A27" t="s">
        <v>35</v>
      </c>
      <c r="B27" s="53">
        <v>0.07824873</v>
      </c>
      <c r="C27" s="53">
        <v>-0.1293999</v>
      </c>
      <c r="D27" s="53">
        <v>-0.1319772</v>
      </c>
      <c r="E27" s="53">
        <v>-0.2045091</v>
      </c>
      <c r="F27" s="53">
        <v>0.2202189</v>
      </c>
      <c r="G27" s="53">
        <v>-0.07144271</v>
      </c>
    </row>
    <row r="28" spans="1:7" ht="12.75">
      <c r="A28" t="s">
        <v>36</v>
      </c>
      <c r="B28" s="53">
        <v>-0.1451507</v>
      </c>
      <c r="C28" s="53">
        <v>0.4761171</v>
      </c>
      <c r="D28" s="53">
        <v>-0.03704878</v>
      </c>
      <c r="E28" s="53">
        <v>-0.4170491</v>
      </c>
      <c r="F28" s="53">
        <v>-0.2536917</v>
      </c>
      <c r="G28" s="53">
        <v>-0.04914609</v>
      </c>
    </row>
    <row r="29" spans="1:7" ht="12.75">
      <c r="A29" t="s">
        <v>37</v>
      </c>
      <c r="B29" s="53">
        <v>0.1148058</v>
      </c>
      <c r="C29" s="53">
        <v>0.120011</v>
      </c>
      <c r="D29" s="53">
        <v>-0.02749334</v>
      </c>
      <c r="E29" s="53">
        <v>-0.1093091</v>
      </c>
      <c r="F29" s="53">
        <v>-0.1919721</v>
      </c>
      <c r="G29" s="53">
        <v>-0.01280888</v>
      </c>
    </row>
    <row r="30" spans="1:7" ht="12.75">
      <c r="A30" t="s">
        <v>38</v>
      </c>
      <c r="B30" s="53">
        <v>0.09195289</v>
      </c>
      <c r="C30" s="53">
        <v>0.01949525</v>
      </c>
      <c r="D30" s="53">
        <v>0.05792824</v>
      </c>
      <c r="E30" s="53">
        <v>0.03633588</v>
      </c>
      <c r="F30" s="53">
        <v>0.3667522</v>
      </c>
      <c r="G30" s="53">
        <v>0.08947159</v>
      </c>
    </row>
    <row r="31" spans="1:7" ht="12.75">
      <c r="A31" t="s">
        <v>39</v>
      </c>
      <c r="B31" s="53">
        <v>-0.07444115</v>
      </c>
      <c r="C31" s="53">
        <v>-0.006328849</v>
      </c>
      <c r="D31" s="53">
        <v>-0.02474304</v>
      </c>
      <c r="E31" s="53">
        <v>-0.0252639</v>
      </c>
      <c r="F31" s="53">
        <v>0.04547737</v>
      </c>
      <c r="G31" s="53">
        <v>-0.01831125</v>
      </c>
    </row>
    <row r="32" spans="1:7" ht="12.75">
      <c r="A32" t="s">
        <v>40</v>
      </c>
      <c r="B32" s="53">
        <v>0.007982007</v>
      </c>
      <c r="C32" s="53">
        <v>0.06204812</v>
      </c>
      <c r="D32" s="53">
        <v>0.01418015</v>
      </c>
      <c r="E32" s="53">
        <v>-0.01821054</v>
      </c>
      <c r="F32" s="53">
        <v>-0.02809313</v>
      </c>
      <c r="G32" s="53">
        <v>0.01141535</v>
      </c>
    </row>
    <row r="33" spans="1:7" ht="12.75">
      <c r="A33" t="s">
        <v>41</v>
      </c>
      <c r="B33" s="53">
        <v>0.1276025</v>
      </c>
      <c r="C33" s="53">
        <v>0.09408695</v>
      </c>
      <c r="D33" s="53">
        <v>0.1127719</v>
      </c>
      <c r="E33" s="53">
        <v>0.09749596</v>
      </c>
      <c r="F33" s="53">
        <v>0.07559024</v>
      </c>
      <c r="G33" s="53">
        <v>0.101812</v>
      </c>
    </row>
    <row r="34" spans="1:7" ht="12.75">
      <c r="A34" t="s">
        <v>42</v>
      </c>
      <c r="B34" s="53">
        <v>-0.02571905</v>
      </c>
      <c r="C34" s="53">
        <v>-0.01452778</v>
      </c>
      <c r="D34" s="53">
        <v>-0.007081362</v>
      </c>
      <c r="E34" s="53">
        <v>0.002078514</v>
      </c>
      <c r="F34" s="53">
        <v>-0.02015267</v>
      </c>
      <c r="G34" s="53">
        <v>-0.01112528</v>
      </c>
    </row>
    <row r="35" spans="1:7" ht="12.75">
      <c r="A35" t="s">
        <v>43</v>
      </c>
      <c r="B35" s="53">
        <v>0.0008801093</v>
      </c>
      <c r="C35" s="53">
        <v>0.00178421</v>
      </c>
      <c r="D35" s="53">
        <v>-0.002526694</v>
      </c>
      <c r="E35" s="53">
        <v>-0.00177455</v>
      </c>
      <c r="F35" s="53">
        <v>0.003627745</v>
      </c>
      <c r="G35" s="53">
        <v>5.347923E-06</v>
      </c>
    </row>
    <row r="36" spans="1:6" ht="12.75">
      <c r="A36" t="s">
        <v>44</v>
      </c>
      <c r="B36" s="53">
        <v>27.03247</v>
      </c>
      <c r="C36" s="53">
        <v>27.04468</v>
      </c>
      <c r="D36" s="53">
        <v>27.06604</v>
      </c>
      <c r="E36" s="53">
        <v>27.0752</v>
      </c>
      <c r="F36" s="53">
        <v>27.09656</v>
      </c>
    </row>
    <row r="37" spans="1:6" ht="12.75">
      <c r="A37" t="s">
        <v>45</v>
      </c>
      <c r="B37" s="53">
        <v>0.352478</v>
      </c>
      <c r="C37" s="53">
        <v>0.3356934</v>
      </c>
      <c r="D37" s="53">
        <v>0.3311157</v>
      </c>
      <c r="E37" s="53">
        <v>0.3260295</v>
      </c>
      <c r="F37" s="53">
        <v>0.3255208</v>
      </c>
    </row>
    <row r="38" spans="1:7" ht="12.75">
      <c r="A38" t="s">
        <v>55</v>
      </c>
      <c r="B38" s="53">
        <v>8.18974E-05</v>
      </c>
      <c r="C38" s="53">
        <v>-0.0001294512</v>
      </c>
      <c r="D38" s="53">
        <v>-9.365564E-05</v>
      </c>
      <c r="E38" s="53">
        <v>1.076735E-05</v>
      </c>
      <c r="F38" s="53">
        <v>0.0002944987</v>
      </c>
      <c r="G38" s="53">
        <v>0.0002109638</v>
      </c>
    </row>
    <row r="39" spans="1:7" ht="12.75">
      <c r="A39" t="s">
        <v>56</v>
      </c>
      <c r="B39" s="53">
        <v>7.226643E-05</v>
      </c>
      <c r="C39" s="53">
        <v>-4.640937E-05</v>
      </c>
      <c r="D39" s="53">
        <v>-5.180014E-05</v>
      </c>
      <c r="E39" s="53">
        <v>0</v>
      </c>
      <c r="F39" s="53">
        <v>9.377258E-05</v>
      </c>
      <c r="G39" s="53">
        <v>0.001051759</v>
      </c>
    </row>
    <row r="40" spans="2:5" ht="12.75">
      <c r="B40" t="s">
        <v>46</v>
      </c>
      <c r="C40" t="s">
        <v>47</v>
      </c>
      <c r="D40" t="s">
        <v>48</v>
      </c>
      <c r="E40">
        <v>3.116279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8.189739317948108E-05</v>
      </c>
      <c r="C50">
        <f>-0.017/(C7*C7+C22*C22)*(C21*C22+C6*C7)</f>
        <v>-0.0001294511871311035</v>
      </c>
      <c r="D50">
        <f>-0.017/(D7*D7+D22*D22)*(D21*D22+D6*D7)</f>
        <v>-9.36556432705512E-05</v>
      </c>
      <c r="E50">
        <f>-0.017/(E7*E7+E22*E22)*(E21*E22+E6*E7)</f>
        <v>1.0767349803432413E-05</v>
      </c>
      <c r="F50">
        <f>-0.017/(F7*F7+F22*F22)*(F21*F22+F6*F7)</f>
        <v>0.0002944987829026501</v>
      </c>
      <c r="G50">
        <f>(B50*B$4+C50*C$4+D50*D$4+E50*E$4+F50*F$4)/SUM(B$4:F$4)</f>
        <v>-1.1188561990802941E-07</v>
      </c>
    </row>
    <row r="51" spans="1:7" ht="12.75">
      <c r="A51" t="s">
        <v>59</v>
      </c>
      <c r="B51">
        <f>-0.017/(B7*B7+B22*B22)*(B21*B7-B6*B22)</f>
        <v>7.226642099143956E-05</v>
      </c>
      <c r="C51">
        <f>-0.017/(C7*C7+C22*C22)*(C21*C7-C6*C22)</f>
        <v>-4.64093694316422E-05</v>
      </c>
      <c r="D51">
        <f>-0.017/(D7*D7+D22*D22)*(D21*D7-D6*D22)</f>
        <v>-5.180014933935633E-05</v>
      </c>
      <c r="E51">
        <f>-0.017/(E7*E7+E22*E22)*(E21*E7-E6*E22)</f>
        <v>5.02544219340312E-06</v>
      </c>
      <c r="F51">
        <f>-0.017/(F7*F7+F22*F22)*(F21*F7-F6*F22)</f>
        <v>9.377258857222844E-05</v>
      </c>
      <c r="G51">
        <f>(B51*B$4+C51*C$4+D51*D$4+E51*E$4+F51*F$4)/SUM(B$4:F$4)</f>
        <v>5.095966987991068E-07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10000.137767592694</v>
      </c>
      <c r="C62">
        <f>C7+(2/0.017)*(C8*C50-C23*C51)</f>
        <v>10000.005683167416</v>
      </c>
      <c r="D62">
        <f>D7+(2/0.017)*(D8*D50-D23*D51)</f>
        <v>10000.0132100757</v>
      </c>
      <c r="E62">
        <f>E7+(2/0.017)*(E8*E50-E23*E51)</f>
        <v>10000.00304659912</v>
      </c>
      <c r="F62">
        <f>F7+(2/0.017)*(F8*F50-F23*F51)</f>
        <v>9999.998434088056</v>
      </c>
    </row>
    <row r="63" spans="1:6" ht="12.75">
      <c r="A63" t="s">
        <v>67</v>
      </c>
      <c r="B63">
        <f>B8+(3/0.017)*(B9*B50-B24*B51)</f>
        <v>3.4838612784015677</v>
      </c>
      <c r="C63">
        <f>C8+(3/0.017)*(C9*C50-C24*C51)</f>
        <v>-0.1119457551900769</v>
      </c>
      <c r="D63">
        <f>D8+(3/0.017)*(D9*D50-D24*D51)</f>
        <v>-2.1684634003781307</v>
      </c>
      <c r="E63">
        <f>E8+(3/0.017)*(E9*E50-E24*E51)</f>
        <v>1.4822525004688745</v>
      </c>
      <c r="F63">
        <f>F8+(3/0.017)*(F9*F50-F24*F51)</f>
        <v>1.889463771680271</v>
      </c>
    </row>
    <row r="64" spans="1:6" ht="12.75">
      <c r="A64" t="s">
        <v>68</v>
      </c>
      <c r="B64">
        <f>B9+(4/0.017)*(B10*B50-B25*B51)</f>
        <v>1.060362878132143</v>
      </c>
      <c r="C64">
        <f>C9+(4/0.017)*(C10*C50-C25*C51)</f>
        <v>0.24892870496486263</v>
      </c>
      <c r="D64">
        <f>D9+(4/0.017)*(D10*D50-D25*D51)</f>
        <v>-0.1487632811321428</v>
      </c>
      <c r="E64">
        <f>E9+(4/0.017)*(E10*E50-E25*E51)</f>
        <v>0.04295336721276503</v>
      </c>
      <c r="F64">
        <f>F9+(4/0.017)*(F10*F50-F25*F51)</f>
        <v>-1.6282276646937168</v>
      </c>
    </row>
    <row r="65" spans="1:6" ht="12.75">
      <c r="A65" t="s">
        <v>69</v>
      </c>
      <c r="B65">
        <f>B10+(5/0.017)*(B11*B50-B26*B51)</f>
        <v>-0.563665076007648</v>
      </c>
      <c r="C65">
        <f>C10+(5/0.017)*(C11*C50-C26*C51)</f>
        <v>0.7872360478560201</v>
      </c>
      <c r="D65">
        <f>D10+(5/0.017)*(D11*D50-D26*D51)</f>
        <v>0.6600227095814913</v>
      </c>
      <c r="E65">
        <f>E10+(5/0.017)*(E11*E50-E26*E51)</f>
        <v>-0.16025254687969956</v>
      </c>
      <c r="F65">
        <f>F10+(5/0.017)*(F11*F50-F26*F51)</f>
        <v>-1.3573649740892313</v>
      </c>
    </row>
    <row r="66" spans="1:6" ht="12.75">
      <c r="A66" t="s">
        <v>70</v>
      </c>
      <c r="B66">
        <f>B11+(6/0.017)*(B12*B50-B27*B51)</f>
        <v>0.10954009506982011</v>
      </c>
      <c r="C66">
        <f>C11+(6/0.017)*(C12*C50-C27*C51)</f>
        <v>-1.5025147129086431</v>
      </c>
      <c r="D66">
        <f>D11+(6/0.017)*(D12*D50-D27*D51)</f>
        <v>-1.244933039708985</v>
      </c>
      <c r="E66">
        <f>E11+(6/0.017)*(E12*E50-E27*E51)</f>
        <v>0.2538871781265736</v>
      </c>
      <c r="F66">
        <f>F11+(6/0.017)*(F12*F50-F27*F51)</f>
        <v>12.93757944838818</v>
      </c>
    </row>
    <row r="67" spans="1:6" ht="12.75">
      <c r="A67" t="s">
        <v>71</v>
      </c>
      <c r="B67">
        <f>B12+(7/0.017)*(B13*B50-B28*B51)</f>
        <v>-0.00341015283187773</v>
      </c>
      <c r="C67">
        <f>C12+(7/0.017)*(C13*C50-C28*C51)</f>
        <v>0.0901746896429296</v>
      </c>
      <c r="D67">
        <f>D12+(7/0.017)*(D13*D50-D28*D51)</f>
        <v>0.303712665684065</v>
      </c>
      <c r="E67">
        <f>E12+(7/0.017)*(E13*E50-E28*E51)</f>
        <v>-0.22447673168515897</v>
      </c>
      <c r="F67">
        <f>F12+(7/0.017)*(F13*F50-F28*F51)</f>
        <v>-0.036227602165390616</v>
      </c>
    </row>
    <row r="68" spans="1:6" ht="12.75">
      <c r="A68" t="s">
        <v>72</v>
      </c>
      <c r="B68">
        <f>B13+(8/0.017)*(B14*B50-B29*B51)</f>
        <v>-0.04048159163774763</v>
      </c>
      <c r="C68">
        <f>C13+(8/0.017)*(C14*C50-C29*C51)</f>
        <v>0.01262817713187026</v>
      </c>
      <c r="D68">
        <f>D13+(8/0.017)*(D14*D50-D29*D51)</f>
        <v>-0.06729993019493127</v>
      </c>
      <c r="E68">
        <f>E13+(8/0.017)*(E14*E50-E29*E51)</f>
        <v>-0.05312903443047663</v>
      </c>
      <c r="F68">
        <f>F13+(8/0.017)*(F14*F50-F29*F51)</f>
        <v>-0.21674526002913055</v>
      </c>
    </row>
    <row r="69" spans="1:6" ht="12.75">
      <c r="A69" t="s">
        <v>73</v>
      </c>
      <c r="B69">
        <f>B14+(9/0.017)*(B15*B50-B30*B51)</f>
        <v>-0.08856304441061211</v>
      </c>
      <c r="C69">
        <f>C14+(9/0.017)*(C15*C50-C30*C51)</f>
        <v>-0.010196541860164166</v>
      </c>
      <c r="D69">
        <f>D14+(9/0.017)*(D15*D50-D30*D51)</f>
        <v>-0.1351147675275426</v>
      </c>
      <c r="E69">
        <f>E14+(9/0.017)*(E15*E50-E30*E51)</f>
        <v>-0.12823543344247648</v>
      </c>
      <c r="F69">
        <f>F14+(9/0.017)*(F15*F50-F30*F51)</f>
        <v>0.10273848770077523</v>
      </c>
    </row>
    <row r="70" spans="1:6" ht="12.75">
      <c r="A70" t="s">
        <v>74</v>
      </c>
      <c r="B70">
        <f>B15+(10/0.017)*(B16*B50-B31*B51)</f>
        <v>-0.14967932452608454</v>
      </c>
      <c r="C70">
        <f>C15+(10/0.017)*(C16*C50-C31*C51)</f>
        <v>0.11144563100088965</v>
      </c>
      <c r="D70">
        <f>D15+(10/0.017)*(D16*D50-D31*D51)</f>
        <v>0.1703035102544723</v>
      </c>
      <c r="E70">
        <f>E15+(10/0.017)*(E16*E50-E31*E51)</f>
        <v>-0.07908750547736468</v>
      </c>
      <c r="F70">
        <f>F15+(10/0.017)*(F16*F50-F31*F51)</f>
        <v>-0.3447928621581352</v>
      </c>
    </row>
    <row r="71" spans="1:6" ht="12.75">
      <c r="A71" t="s">
        <v>75</v>
      </c>
      <c r="B71">
        <f>B16+(11/0.017)*(B17*B50-B32*B51)</f>
        <v>0.0034434654909955217</v>
      </c>
      <c r="C71">
        <f>C16+(11/0.017)*(C17*C50-C32*C51)</f>
        <v>-0.012520211034333447</v>
      </c>
      <c r="D71">
        <f>D16+(11/0.017)*(D17*D50-D32*D51)</f>
        <v>-0.02913886552315781</v>
      </c>
      <c r="E71">
        <f>E16+(11/0.017)*(E17*E50-E32*E51)</f>
        <v>4.278993750878962E-05</v>
      </c>
      <c r="F71">
        <f>F16+(11/0.017)*(F17*F50-F32*F51)</f>
        <v>-0.04429271451041913</v>
      </c>
    </row>
    <row r="72" spans="1:6" ht="12.75">
      <c r="A72" t="s">
        <v>76</v>
      </c>
      <c r="B72">
        <f>B17+(12/0.017)*(B18*B50-B33*B51)</f>
        <v>-0.07171134655054685</v>
      </c>
      <c r="C72">
        <f>C17+(12/0.017)*(C18*C50-C33*C51)</f>
        <v>-0.041099811943084756</v>
      </c>
      <c r="D72">
        <f>D17+(12/0.017)*(D18*D50-D33*D51)</f>
        <v>-0.04062109285214143</v>
      </c>
      <c r="E72">
        <f>E17+(12/0.017)*(E18*E50-E33*E51)</f>
        <v>-0.033112150993140646</v>
      </c>
      <c r="F72">
        <f>F17+(12/0.017)*(F18*F50-F33*F51)</f>
        <v>-0.05822580585683072</v>
      </c>
    </row>
    <row r="73" spans="1:6" ht="12.75">
      <c r="A73" t="s">
        <v>77</v>
      </c>
      <c r="B73">
        <f>B18+(13/0.017)*(B19*B50-B34*B51)</f>
        <v>0.019909471007896078</v>
      </c>
      <c r="C73">
        <f>C18+(13/0.017)*(C19*C50-C34*C51)</f>
        <v>0.021487368807473168</v>
      </c>
      <c r="D73">
        <f>D18+(13/0.017)*(D19*D50-D34*D51)</f>
        <v>0.027825476947514853</v>
      </c>
      <c r="E73">
        <f>E18+(13/0.017)*(E19*E50-E34*E51)</f>
        <v>0.025112298800927416</v>
      </c>
      <c r="F73">
        <f>F18+(13/0.017)*(F19*F50-F34*F51)</f>
        <v>-0.004131547424425577</v>
      </c>
    </row>
    <row r="74" spans="1:6" ht="12.75">
      <c r="A74" t="s">
        <v>78</v>
      </c>
      <c r="B74">
        <f>B19+(14/0.017)*(B20*B50-B35*B51)</f>
        <v>-0.23310070995677387</v>
      </c>
      <c r="C74">
        <f>C19+(14/0.017)*(C20*C50-C35*C51)</f>
        <v>-0.20754052211314142</v>
      </c>
      <c r="D74">
        <f>D19+(14/0.017)*(D20*D50-D35*D51)</f>
        <v>-0.22678996823218717</v>
      </c>
      <c r="E74">
        <f>E19+(14/0.017)*(E20*E50-E35*E51)</f>
        <v>-0.19712283550280432</v>
      </c>
      <c r="F74">
        <f>F19+(14/0.017)*(F20*F50-F35*F51)</f>
        <v>-0.1511281473642949</v>
      </c>
    </row>
    <row r="75" spans="1:6" ht="12.75">
      <c r="A75" t="s">
        <v>79</v>
      </c>
      <c r="B75" s="53">
        <f>B20</f>
        <v>0.0004176512</v>
      </c>
      <c r="C75" s="53">
        <f>C20</f>
        <v>0.004251262</v>
      </c>
      <c r="D75" s="53">
        <f>D20</f>
        <v>0.004767157</v>
      </c>
      <c r="E75" s="53">
        <f>E20</f>
        <v>0.0007127757</v>
      </c>
      <c r="F75" s="53">
        <f>F20</f>
        <v>0.00110875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92.78100250657943</v>
      </c>
      <c r="C82">
        <f>C22+(2/0.017)*(C8*C51+C23*C50)</f>
        <v>59.02312460366456</v>
      </c>
      <c r="D82">
        <f>D22+(2/0.017)*(D8*D51+D23*D50)</f>
        <v>2.8629678204562765</v>
      </c>
      <c r="E82">
        <f>E22+(2/0.017)*(E8*E51+E23*E50)</f>
        <v>-56.84876700026417</v>
      </c>
      <c r="F82">
        <f>F22+(2/0.017)*(F8*F51+F23*F50)</f>
        <v>-110.947798856802</v>
      </c>
    </row>
    <row r="83" spans="1:6" ht="12.75">
      <c r="A83" t="s">
        <v>82</v>
      </c>
      <c r="B83">
        <f>B23+(3/0.017)*(B9*B51+B24*B50)</f>
        <v>-12.287172979144731</v>
      </c>
      <c r="C83">
        <f>C23+(3/0.017)*(C9*C51+C24*C50)</f>
        <v>0.6060918500763482</v>
      </c>
      <c r="D83">
        <f>D23+(3/0.017)*(D9*D51+D24*D50)</f>
        <v>-1.732955070891334</v>
      </c>
      <c r="E83">
        <f>E23+(3/0.017)*(E9*E51+E24*E50)</f>
        <v>-1.9883347954585948</v>
      </c>
      <c r="F83">
        <f>F23+(3/0.017)*(F9*F51+F24*F50)</f>
        <v>6.313345558432864</v>
      </c>
    </row>
    <row r="84" spans="1:6" ht="12.75">
      <c r="A84" t="s">
        <v>83</v>
      </c>
      <c r="B84">
        <f>B24+(4/0.017)*(B10*B51+B25*B50)</f>
        <v>-1.0201312830530478</v>
      </c>
      <c r="C84">
        <f>C24+(4/0.017)*(C10*C51+C25*C50)</f>
        <v>2.9739646991296746</v>
      </c>
      <c r="D84">
        <f>D24+(4/0.017)*(D10*D51+D25*D50)</f>
        <v>-0.6826630513037495</v>
      </c>
      <c r="E84">
        <f>E24+(4/0.017)*(E10*E51+E25*E50)</f>
        <v>-2.903370099685536</v>
      </c>
      <c r="F84">
        <f>F24+(4/0.017)*(F10*F51+F25*F50)</f>
        <v>-0.10347357993200032</v>
      </c>
    </row>
    <row r="85" spans="1:6" ht="12.75">
      <c r="A85" t="s">
        <v>84</v>
      </c>
      <c r="B85">
        <f>B25+(5/0.017)*(B11*B51+B26*B50)</f>
        <v>-3.27915316098387</v>
      </c>
      <c r="C85">
        <f>C25+(5/0.017)*(C11*C51+C26*C50)</f>
        <v>0.6842905934089891</v>
      </c>
      <c r="D85">
        <f>D25+(5/0.017)*(D11*D51+D26*D50)</f>
        <v>-0.47412663790093496</v>
      </c>
      <c r="E85">
        <f>E25+(5/0.017)*(E11*E51+E26*E50)</f>
        <v>-0.5682783472437867</v>
      </c>
      <c r="F85">
        <f>F25+(5/0.017)*(F11*F51+F26*F50)</f>
        <v>-2.201496531001181</v>
      </c>
    </row>
    <row r="86" spans="1:6" ht="12.75">
      <c r="A86" t="s">
        <v>85</v>
      </c>
      <c r="B86">
        <f>B26+(6/0.017)*(B12*B51+B27*B50)</f>
        <v>0.32791059475813583</v>
      </c>
      <c r="C86">
        <f>C26+(6/0.017)*(C12*C51+C27*C50)</f>
        <v>0.35725652564542665</v>
      </c>
      <c r="D86">
        <f>D26+(6/0.017)*(D12*D51+D27*D50)</f>
        <v>0.007592151987674409</v>
      </c>
      <c r="E86">
        <f>E26+(6/0.017)*(E12*E51+E27*E50)</f>
        <v>-0.005483184954892632</v>
      </c>
      <c r="F86">
        <f>F26+(6/0.017)*(F12*F51+F27*F50)</f>
        <v>1.9561318359203672</v>
      </c>
    </row>
    <row r="87" spans="1:6" ht="12.75">
      <c r="A87" t="s">
        <v>86</v>
      </c>
      <c r="B87">
        <f>B27+(7/0.017)*(B13*B51+B28*B50)</f>
        <v>0.07235538383168665</v>
      </c>
      <c r="C87">
        <f>C27+(7/0.017)*(C13*C51+C28*C50)</f>
        <v>-0.15496617653117284</v>
      </c>
      <c r="D87">
        <f>D27+(7/0.017)*(D13*D51+D28*D50)</f>
        <v>-0.12900665129083755</v>
      </c>
      <c r="E87">
        <f>E27+(7/0.017)*(E13*E51+E28*E50)</f>
        <v>-0.20646727099478</v>
      </c>
      <c r="F87">
        <f>F27+(7/0.017)*(F13*F51+F28*F50)</f>
        <v>0.17983130415994014</v>
      </c>
    </row>
    <row r="88" spans="1:6" ht="12.75">
      <c r="A88" t="s">
        <v>87</v>
      </c>
      <c r="B88">
        <f>B28+(8/0.017)*(B14*B51+B29*B50)</f>
        <v>-0.1433923889181992</v>
      </c>
      <c r="C88">
        <f>C28+(8/0.017)*(C14*C51+C29*C50)</f>
        <v>0.46887439179365287</v>
      </c>
      <c r="D88">
        <f>D28+(8/0.017)*(D14*D51+D29*D50)</f>
        <v>-0.032709302924657076</v>
      </c>
      <c r="E88">
        <f>E28+(8/0.017)*(E14*E51+E29*E50)</f>
        <v>-0.41790493786657346</v>
      </c>
      <c r="F88">
        <f>F28+(8/0.017)*(F14*F51+F29*F50)</f>
        <v>-0.2726459863713787</v>
      </c>
    </row>
    <row r="89" spans="1:6" ht="12.75">
      <c r="A89" t="s">
        <v>88</v>
      </c>
      <c r="B89">
        <f>B29+(9/0.017)*(B15*B51+B30*B50)</f>
        <v>0.1129314486477452</v>
      </c>
      <c r="C89">
        <f>C29+(9/0.017)*(C15*C51+C30*C50)</f>
        <v>0.11596631834211343</v>
      </c>
      <c r="D89">
        <f>D29+(9/0.017)*(D15*D51+D30*D50)</f>
        <v>-0.03500780763452934</v>
      </c>
      <c r="E89">
        <f>E29+(9/0.017)*(E15*E51+E30*E50)</f>
        <v>-0.1093125891749104</v>
      </c>
      <c r="F89">
        <f>F29+(9/0.017)*(F15*F51+F30*F50)</f>
        <v>-0.15148515690440534</v>
      </c>
    </row>
    <row r="90" spans="1:6" ht="12.75">
      <c r="A90" t="s">
        <v>89</v>
      </c>
      <c r="B90">
        <f>B30+(10/0.017)*(B16*B51+B31*B50)</f>
        <v>0.08868012811036302</v>
      </c>
      <c r="C90">
        <f>C30+(10/0.017)*(C16*C51+C31*C50)</f>
        <v>0.020470559484977915</v>
      </c>
      <c r="D90">
        <f>D30+(10/0.017)*(D16*D51+D31*D50)</f>
        <v>0.060274906247088644</v>
      </c>
      <c r="E90">
        <f>E30+(10/0.017)*(E16*E51+E31*E50)</f>
        <v>0.03617649562265612</v>
      </c>
      <c r="F90">
        <f>F30+(10/0.017)*(F16*F51+F31*F50)</f>
        <v>0.3727148367826557</v>
      </c>
    </row>
    <row r="91" spans="1:6" ht="12.75">
      <c r="A91" t="s">
        <v>90</v>
      </c>
      <c r="B91">
        <f>B31+(11/0.017)*(B17*B51+B32*B50)</f>
        <v>-0.07715649359622168</v>
      </c>
      <c r="C91">
        <f>C31+(11/0.017)*(C17*C51+C32*C50)</f>
        <v>-0.010203493100703509</v>
      </c>
      <c r="D91">
        <f>D31+(11/0.017)*(D17*D51+D32*D50)</f>
        <v>-0.02412899318022641</v>
      </c>
      <c r="E91">
        <f>E31+(11/0.017)*(E17*E51+E32*E50)</f>
        <v>-0.025497983799666155</v>
      </c>
      <c r="F91">
        <f>F31+(11/0.017)*(F17*F51+F32*F50)</f>
        <v>0.03653573671497225</v>
      </c>
    </row>
    <row r="92" spans="1:6" ht="12.75">
      <c r="A92" t="s">
        <v>91</v>
      </c>
      <c r="B92">
        <f>B32+(12/0.017)*(B18*B51+B33*B50)</f>
        <v>0.017046424052929172</v>
      </c>
      <c r="C92">
        <f>C32+(12/0.017)*(C18*C51+C33*C50)</f>
        <v>0.053401692957574354</v>
      </c>
      <c r="D92">
        <f>D32+(12/0.017)*(D18*D51+D33*D50)</f>
        <v>0.00628978278438855</v>
      </c>
      <c r="E92">
        <f>E32+(12/0.017)*(E18*E51+E33*E50)</f>
        <v>-0.0173746546457422</v>
      </c>
      <c r="F92">
        <f>F32+(12/0.017)*(F18*F51+F33*F50)</f>
        <v>-0.01049577243170282</v>
      </c>
    </row>
    <row r="93" spans="1:6" ht="12.75">
      <c r="A93" t="s">
        <v>92</v>
      </c>
      <c r="B93">
        <f>B33+(13/0.017)*(B19*B51+B34*B50)</f>
        <v>0.11311137887709224</v>
      </c>
      <c r="C93">
        <f>C33+(13/0.017)*(C19*C51+C34*C50)</f>
        <v>0.10287693402686993</v>
      </c>
      <c r="D93">
        <f>D33+(13/0.017)*(D19*D51+D34*D50)</f>
        <v>0.12224380278488495</v>
      </c>
      <c r="E93">
        <f>E33+(13/0.017)*(E19*E51+E34*E50)</f>
        <v>0.09675548153120846</v>
      </c>
      <c r="F93">
        <f>F33+(13/0.017)*(F19*F51+F34*F50)</f>
        <v>0.06021540024680934</v>
      </c>
    </row>
    <row r="94" spans="1:6" ht="12.75">
      <c r="A94" t="s">
        <v>93</v>
      </c>
      <c r="B94">
        <f>B34+(14/0.017)*(B20*B51+B35*B50)</f>
        <v>-0.025634835211316636</v>
      </c>
      <c r="C94">
        <f>C34+(14/0.017)*(C20*C51+C35*C50)</f>
        <v>-0.014880470051658733</v>
      </c>
      <c r="D94">
        <f>D34+(14/0.017)*(D20*D51+D35*D50)</f>
        <v>-0.007089844593911083</v>
      </c>
      <c r="E94">
        <f>E34+(14/0.017)*(E20*E51+E35*E50)</f>
        <v>0.002065728551457026</v>
      </c>
      <c r="F94">
        <f>F34+(14/0.017)*(F20*F51+F35*F50)</f>
        <v>-0.019187216127844187</v>
      </c>
    </row>
    <row r="95" spans="1:6" ht="12.75">
      <c r="A95" t="s">
        <v>94</v>
      </c>
      <c r="B95" s="53">
        <f>B35</f>
        <v>0.0008801093</v>
      </c>
      <c r="C95" s="53">
        <f>C35</f>
        <v>0.00178421</v>
      </c>
      <c r="D95" s="53">
        <f>D35</f>
        <v>-0.002526694</v>
      </c>
      <c r="E95" s="53">
        <f>E35</f>
        <v>-0.00177455</v>
      </c>
      <c r="F95" s="53">
        <f>F35</f>
        <v>0.003627745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3.4838132827446318</v>
      </c>
      <c r="C103">
        <f>C63*10000/C62</f>
        <v>-0.11194569156946624</v>
      </c>
      <c r="D103">
        <f>D63*10000/D62</f>
        <v>-2.1684605358253477</v>
      </c>
      <c r="E103">
        <f>E63*10000/E62</f>
        <v>1.4822520488860957</v>
      </c>
      <c r="F103">
        <f>F63*10000/F62</f>
        <v>1.889464067553706</v>
      </c>
      <c r="G103">
        <f>AVERAGE(C103:E103)</f>
        <v>-0.26605139283623935</v>
      </c>
      <c r="H103">
        <f>STDEV(C103:E103)</f>
        <v>1.8302286795411167</v>
      </c>
      <c r="I103">
        <f>(B103*B4+C103*C4+D103*D4+E103*E4+F103*F4)/SUM(B4:F4)</f>
        <v>0.5637560051305716</v>
      </c>
      <c r="K103">
        <f>(LN(H103)+LN(H123))/2-LN(K114*K115^3)</f>
        <v>-3.3975337811698827</v>
      </c>
    </row>
    <row r="104" spans="1:11" ht="12.75">
      <c r="A104" t="s">
        <v>68</v>
      </c>
      <c r="B104">
        <f>B64*10000/B62</f>
        <v>1.0603482699692859</v>
      </c>
      <c r="C104">
        <f>C64*10000/C62</f>
        <v>0.24892856349459253</v>
      </c>
      <c r="D104">
        <f>D64*10000/D62</f>
        <v>-0.14876308461498186</v>
      </c>
      <c r="E104">
        <f>E64*10000/E62</f>
        <v>0.04295335412659994</v>
      </c>
      <c r="F104">
        <f>F64*10000/F62</f>
        <v>-1.6282279196598715</v>
      </c>
      <c r="G104">
        <f>AVERAGE(C104:E104)</f>
        <v>0.04770627766873686</v>
      </c>
      <c r="H104">
        <f>STDEV(C104:E104)</f>
        <v>0.19888842212576235</v>
      </c>
      <c r="I104">
        <f>(B104*B4+C104*C4+D104*D4+E104*E4+F104*F4)/SUM(B4:F4)</f>
        <v>-0.028095312180925352</v>
      </c>
      <c r="K104">
        <f>(LN(H104)+LN(H124))/2-LN(K114*K115^4)</f>
        <v>-3.5508401480675573</v>
      </c>
    </row>
    <row r="105" spans="1:11" ht="12.75">
      <c r="A105" t="s">
        <v>69</v>
      </c>
      <c r="B105">
        <f>B65*10000/B62</f>
        <v>-0.563657310636569</v>
      </c>
      <c r="C105">
        <f>C65*10000/C62</f>
        <v>0.7872356004568488</v>
      </c>
      <c r="D105">
        <f>D65*10000/D62</f>
        <v>0.6600218376876474</v>
      </c>
      <c r="E105">
        <f>E65*10000/E62</f>
        <v>-0.16025249805718758</v>
      </c>
      <c r="F105">
        <f>F65*10000/F62</f>
        <v>-1.357365186640667</v>
      </c>
      <c r="G105">
        <f>AVERAGE(C105:E105)</f>
        <v>0.42900164669576957</v>
      </c>
      <c r="H105">
        <f>STDEV(C105:E105)</f>
        <v>0.5142578834503939</v>
      </c>
      <c r="I105">
        <f>(B105*B4+C105*C4+D105*D4+E105*E4+F105*F4)/SUM(B4:F4)</f>
        <v>0.04782725863819571</v>
      </c>
      <c r="K105">
        <f>(LN(H105)+LN(H125))/2-LN(K114*K115^5)</f>
        <v>-3.208507928243715</v>
      </c>
    </row>
    <row r="106" spans="1:11" ht="12.75">
      <c r="A106" t="s">
        <v>70</v>
      </c>
      <c r="B106">
        <f>B66*10000/B62</f>
        <v>0.10953858598309031</v>
      </c>
      <c r="C106">
        <f>C66*10000/C62</f>
        <v>-1.5025138590048628</v>
      </c>
      <c r="D106">
        <f>D66*10000/D62</f>
        <v>-1.244931395145188</v>
      </c>
      <c r="E106">
        <f>E66*10000/E62</f>
        <v>0.25388710077735177</v>
      </c>
      <c r="F106">
        <f>F66*10000/F62</f>
        <v>12.937581474299515</v>
      </c>
      <c r="G106">
        <f>AVERAGE(C106:E106)</f>
        <v>-0.8311860511242329</v>
      </c>
      <c r="H106">
        <f>STDEV(C106:E106)</f>
        <v>0.9484856299149899</v>
      </c>
      <c r="I106">
        <f>(B106*B4+C106*C4+D106*D4+E106*E4+F106*F4)/SUM(B4:F4)</f>
        <v>1.1352040721047398</v>
      </c>
      <c r="K106">
        <f>(LN(H106)+LN(H126))/2-LN(K114*K115^6)</f>
        <v>-2.9215856717338964</v>
      </c>
    </row>
    <row r="107" spans="1:11" ht="12.75">
      <c r="A107" t="s">
        <v>71</v>
      </c>
      <c r="B107">
        <f>B67*10000/B62</f>
        <v>-0.003410105851670328</v>
      </c>
      <c r="C107">
        <f>C67*10000/C62</f>
        <v>0.09017463839517294</v>
      </c>
      <c r="D107">
        <f>D67*10000/D62</f>
        <v>0.30371226447786454</v>
      </c>
      <c r="E107">
        <f>E67*10000/E62</f>
        <v>-0.22447666329611848</v>
      </c>
      <c r="F107">
        <f>F67*10000/F62</f>
        <v>-0.036227607838314996</v>
      </c>
      <c r="G107">
        <f>AVERAGE(C107:E107)</f>
        <v>0.05647007985897299</v>
      </c>
      <c r="H107">
        <f>STDEV(C107:E107)</f>
        <v>0.26570262288006785</v>
      </c>
      <c r="I107">
        <f>(B107*B4+C107*C4+D107*D4+E107*E4+F107*F4)/SUM(B4:F4)</f>
        <v>0.035637292133186234</v>
      </c>
      <c r="K107">
        <f>(LN(H107)+LN(H127))/2-LN(K114*K115^7)</f>
        <v>-3.7926534239286394</v>
      </c>
    </row>
    <row r="108" spans="1:9" ht="12.75">
      <c r="A108" t="s">
        <v>72</v>
      </c>
      <c r="B108">
        <f>B68*10000/B62</f>
        <v>-0.040481033940288055</v>
      </c>
      <c r="C108">
        <f>C68*10000/C62</f>
        <v>0.01262816995506986</v>
      </c>
      <c r="D108">
        <f>D68*10000/D62</f>
        <v>-0.06729984129133147</v>
      </c>
      <c r="E108">
        <f>E68*10000/E62</f>
        <v>-0.05312901824419461</v>
      </c>
      <c r="F108">
        <f>F68*10000/F62</f>
        <v>-0.21674529396953499</v>
      </c>
      <c r="G108">
        <f>AVERAGE(C108:E108)</f>
        <v>-0.0359335631934854</v>
      </c>
      <c r="H108">
        <f>STDEV(C108:E108)</f>
        <v>0.042648382164531574</v>
      </c>
      <c r="I108">
        <f>(B108*B4+C108*C4+D108*D4+E108*E4+F108*F4)/SUM(B4:F4)</f>
        <v>-0.060616158853138535</v>
      </c>
    </row>
    <row r="109" spans="1:9" ht="12.75">
      <c r="A109" t="s">
        <v>73</v>
      </c>
      <c r="B109">
        <f>B69*10000/B62</f>
        <v>-0.08856182431567805</v>
      </c>
      <c r="C109">
        <f>C69*10000/C62</f>
        <v>-0.010196536065302015</v>
      </c>
      <c r="D109">
        <f>D69*10000/D62</f>
        <v>-0.13511458904014764</v>
      </c>
      <c r="E109">
        <f>E69*10000/E62</f>
        <v>-0.12823539437429252</v>
      </c>
      <c r="F109">
        <f>F69*10000/F62</f>
        <v>0.10273850378872024</v>
      </c>
      <c r="G109">
        <f>AVERAGE(C109:E109)</f>
        <v>-0.09118217315991406</v>
      </c>
      <c r="H109">
        <f>STDEV(C109:E109)</f>
        <v>0.07021991093363644</v>
      </c>
      <c r="I109">
        <f>(B109*B4+C109*C4+D109*D4+E109*E4+F109*F4)/SUM(B4:F4)</f>
        <v>-0.06498521016537373</v>
      </c>
    </row>
    <row r="110" spans="1:11" ht="12.75">
      <c r="A110" t="s">
        <v>74</v>
      </c>
      <c r="B110">
        <f>B70*10000/B62</f>
        <v>-0.14967726245847154</v>
      </c>
      <c r="C110">
        <f>C70*10000/C62</f>
        <v>0.11144556766450778</v>
      </c>
      <c r="D110">
        <f>D70*10000/D62</f>
        <v>0.17030328528254324</v>
      </c>
      <c r="E110">
        <f>E70*10000/E62</f>
        <v>-0.07908748138257955</v>
      </c>
      <c r="F110">
        <f>F70*10000/F62</f>
        <v>-0.3447929161496698</v>
      </c>
      <c r="G110">
        <f>AVERAGE(C110:E110)</f>
        <v>0.06755379052149048</v>
      </c>
      <c r="H110">
        <f>STDEV(C110:E110)</f>
        <v>0.13036028804829197</v>
      </c>
      <c r="I110">
        <f>(B110*B4+C110*C4+D110*D4+E110*E4+F110*F4)/SUM(B4:F4)</f>
        <v>-0.018702806250796226</v>
      </c>
      <c r="K110">
        <f>EXP(AVERAGE(K103:K107))</f>
        <v>0.034244675348786315</v>
      </c>
    </row>
    <row r="111" spans="1:9" ht="12.75">
      <c r="A111" t="s">
        <v>75</v>
      </c>
      <c r="B111">
        <f>B71*10000/B62</f>
        <v>0.0034434180518539575</v>
      </c>
      <c r="C111">
        <f>C71*10000/C62</f>
        <v>-0.012520203918891953</v>
      </c>
      <c r="D111">
        <f>D71*10000/D62</f>
        <v>-0.029138827030546717</v>
      </c>
      <c r="E111">
        <f>E71*10000/E62</f>
        <v>4.2789924472414995E-05</v>
      </c>
      <c r="F111">
        <f>F71*10000/F62</f>
        <v>-0.04429272144626928</v>
      </c>
      <c r="G111">
        <f>AVERAGE(C111:E111)</f>
        <v>-0.013872080341655416</v>
      </c>
      <c r="H111">
        <f>STDEV(C111:E111)</f>
        <v>0.014637703693687167</v>
      </c>
      <c r="I111">
        <f>(B111*B4+C111*C4+D111*D4+E111*E4+F111*F4)/SUM(B4:F4)</f>
        <v>-0.015411882714416977</v>
      </c>
    </row>
    <row r="112" spans="1:9" ht="12.75">
      <c r="A112" t="s">
        <v>76</v>
      </c>
      <c r="B112">
        <f>B72*10000/B62</f>
        <v>-0.0717103586141991</v>
      </c>
      <c r="C112">
        <f>C72*10000/C62</f>
        <v>-0.04109978858538683</v>
      </c>
      <c r="D112">
        <f>D72*10000/D62</f>
        <v>-0.04062103919144116</v>
      </c>
      <c r="E112">
        <f>E72*10000/E62</f>
        <v>-0.03311214090519871</v>
      </c>
      <c r="F112">
        <f>F72*10000/F62</f>
        <v>-0.05822581497448063</v>
      </c>
      <c r="G112">
        <f>AVERAGE(C112:E112)</f>
        <v>-0.03827765622734223</v>
      </c>
      <c r="H112">
        <f>STDEV(C112:E112)</f>
        <v>0.004479867370026211</v>
      </c>
      <c r="I112">
        <f>(B112*B4+C112*C4+D112*D4+E112*E4+F112*F4)/SUM(B4:F4)</f>
        <v>-0.04578650606082495</v>
      </c>
    </row>
    <row r="113" spans="1:9" ht="12.75">
      <c r="A113" t="s">
        <v>77</v>
      </c>
      <c r="B113">
        <f>B73*10000/B62</f>
        <v>0.01990919672368557</v>
      </c>
      <c r="C113">
        <f>C73*10000/C62</f>
        <v>0.021487356595848682</v>
      </c>
      <c r="D113">
        <f>D73*10000/D62</f>
        <v>0.027825440189897722</v>
      </c>
      <c r="E113">
        <f>E73*10000/E62</f>
        <v>0.025112291150219002</v>
      </c>
      <c r="F113">
        <f>F73*10000/F62</f>
        <v>-0.004131548071389625</v>
      </c>
      <c r="G113">
        <f>AVERAGE(C113:E113)</f>
        <v>0.0248083626453218</v>
      </c>
      <c r="H113">
        <f>STDEV(C113:E113)</f>
        <v>0.003179953665284324</v>
      </c>
      <c r="I113">
        <f>(B113*B4+C113*C4+D113*D4+E113*E4+F113*F4)/SUM(B4:F4)</f>
        <v>0.02024891078788621</v>
      </c>
    </row>
    <row r="114" spans="1:11" ht="12.75">
      <c r="A114" t="s">
        <v>78</v>
      </c>
      <c r="B114">
        <f>B74*10000/B62</f>
        <v>-0.23309749862864898</v>
      </c>
      <c r="C114">
        <f>C74*10000/C62</f>
        <v>-0.20754040416445518</v>
      </c>
      <c r="D114">
        <f>D74*10000/D62</f>
        <v>-0.2267896686413181</v>
      </c>
      <c r="E114">
        <f>E74*10000/E62</f>
        <v>-0.1971227754473969</v>
      </c>
      <c r="F114">
        <f>F74*10000/F62</f>
        <v>-0.1511281710296357</v>
      </c>
      <c r="G114">
        <f>AVERAGE(C114:E114)</f>
        <v>-0.2104842827510567</v>
      </c>
      <c r="H114">
        <f>STDEV(C114:E114)</f>
        <v>0.015050945279097236</v>
      </c>
      <c r="I114">
        <f>(B114*B4+C114*C4+D114*D4+E114*E4+F114*F4)/SUM(B4:F4)</f>
        <v>-0.20588326596709788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0.0004176454461992277</v>
      </c>
      <c r="C115">
        <f>C75*10000/C62</f>
        <v>0.004251259583938006</v>
      </c>
      <c r="D115">
        <f>D75*10000/D62</f>
        <v>0.004767150702557835</v>
      </c>
      <c r="E115">
        <f>E75*10000/E62</f>
        <v>0.0007127754828458842</v>
      </c>
      <c r="F115">
        <f>F75*10000/F62</f>
        <v>0.0011087501736205137</v>
      </c>
      <c r="G115">
        <f>AVERAGE(C115:E115)</f>
        <v>0.003243728589780575</v>
      </c>
      <c r="H115">
        <f>STDEV(C115:E115)</f>
        <v>0.002206995385970364</v>
      </c>
      <c r="I115">
        <f>(B115*B4+C115*C4+D115*D4+E115*E4+F115*F4)/SUM(B4:F4)</f>
        <v>0.0025513936553831665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92.77972430265262</v>
      </c>
      <c r="C122">
        <f>C82*10000/C62</f>
        <v>59.023091059853776</v>
      </c>
      <c r="D122">
        <f>D82*10000/D62</f>
        <v>2.862964038459109</v>
      </c>
      <c r="E122">
        <f>E82*10000/E62</f>
        <v>-56.848749680729085</v>
      </c>
      <c r="F122">
        <f>F82*10000/F62</f>
        <v>-110.94781623025305</v>
      </c>
      <c r="G122">
        <f>AVERAGE(C122:E122)</f>
        <v>1.6791018058612674</v>
      </c>
      <c r="H122">
        <f>STDEV(C122:E122)</f>
        <v>57.944991297713365</v>
      </c>
      <c r="I122">
        <f>(B122*B4+C122*C4+D122*D4+E122*E4+F122*F4)/SUM(B4:F4)</f>
        <v>-0.026497199190486254</v>
      </c>
    </row>
    <row r="123" spans="1:9" ht="12.75">
      <c r="A123" t="s">
        <v>82</v>
      </c>
      <c r="B123">
        <f>B83*10000/B62</f>
        <v>-12.287003704052559</v>
      </c>
      <c r="C123">
        <f>C83*10000/C62</f>
        <v>0.6060915056243987</v>
      </c>
      <c r="D123">
        <f>D83*10000/D62</f>
        <v>-1.732952781647591</v>
      </c>
      <c r="E123">
        <f>E83*10000/E62</f>
        <v>-1.9883341896928755</v>
      </c>
      <c r="F123">
        <f>F83*10000/F62</f>
        <v>6.313346547047341</v>
      </c>
      <c r="G123">
        <f>AVERAGE(C123:E123)</f>
        <v>-1.0383984885720225</v>
      </c>
      <c r="H123">
        <f>STDEV(C123:E123)</f>
        <v>1.4298830097783901</v>
      </c>
      <c r="I123">
        <f>(B123*B4+C123*C4+D123*D4+E123*E4+F123*F4)/SUM(B4:F4)</f>
        <v>-1.692951344018501</v>
      </c>
    </row>
    <row r="124" spans="1:9" ht="12.75">
      <c r="A124" t="s">
        <v>83</v>
      </c>
      <c r="B124">
        <f>B84*10000/B62</f>
        <v>-1.0201172291435554</v>
      </c>
      <c r="C124">
        <f>C84*10000/C62</f>
        <v>2.973963008976708</v>
      </c>
      <c r="D124">
        <f>D84*10000/D62</f>
        <v>-0.6826621495018822</v>
      </c>
      <c r="E124">
        <f>E84*10000/E62</f>
        <v>-2.9033692151453265</v>
      </c>
      <c r="F124">
        <f>F84*10000/F62</f>
        <v>-0.10347359613505433</v>
      </c>
      <c r="G124">
        <f>AVERAGE(C124:E124)</f>
        <v>-0.20402278522350015</v>
      </c>
      <c r="H124">
        <f>STDEV(C124:E124)</f>
        <v>2.9677567705176626</v>
      </c>
      <c r="I124">
        <f>(B124*B4+C124*C4+D124*D4+E124*E4+F124*F4)/SUM(B4:F4)</f>
        <v>-0.30698561925146417</v>
      </c>
    </row>
    <row r="125" spans="1:9" ht="12.75">
      <c r="A125" t="s">
        <v>84</v>
      </c>
      <c r="B125">
        <f>B85*10000/B62</f>
        <v>-3.279107985502536</v>
      </c>
      <c r="C125">
        <f>C85*10000/C62</f>
        <v>0.6842902045154098</v>
      </c>
      <c r="D125">
        <f>D85*10000/D62</f>
        <v>-0.4741260115768845</v>
      </c>
      <c r="E125">
        <f>E85*10000/E62</f>
        <v>-0.568278174112208</v>
      </c>
      <c r="F125">
        <f>F85*10000/F62</f>
        <v>-2.201496875736206</v>
      </c>
      <c r="G125">
        <f>AVERAGE(C125:E125)</f>
        <v>-0.11937132705789426</v>
      </c>
      <c r="H125">
        <f>STDEV(C125:E125)</f>
        <v>0.6975815725960521</v>
      </c>
      <c r="I125">
        <f>(B125*B4+C125*C4+D125*D4+E125*E4+F125*F4)/SUM(B4:F4)</f>
        <v>-0.8544677085587953</v>
      </c>
    </row>
    <row r="126" spans="1:9" ht="12.75">
      <c r="A126" t="s">
        <v>85</v>
      </c>
      <c r="B126">
        <f>B86*10000/B62</f>
        <v>0.3279060772750462</v>
      </c>
      <c r="C126">
        <f>C86*10000/C62</f>
        <v>0.35725632261067747</v>
      </c>
      <c r="D126">
        <f>D86*10000/D62</f>
        <v>0.00759214195839741</v>
      </c>
      <c r="E126">
        <f>E86*10000/E62</f>
        <v>-0.005483183284386495</v>
      </c>
      <c r="F126">
        <f>F86*10000/F62</f>
        <v>1.9561321422334357</v>
      </c>
      <c r="G126">
        <f>AVERAGE(C126:E126)</f>
        <v>0.11978842709489612</v>
      </c>
      <c r="H126">
        <f>STDEV(C126:E126)</f>
        <v>0.2057571191552596</v>
      </c>
      <c r="I126">
        <f>(B126*B4+C126*C4+D126*D4+E126*E4+F126*F4)/SUM(B4:F4)</f>
        <v>0.39425828553518655</v>
      </c>
    </row>
    <row r="127" spans="1:9" ht="12.75">
      <c r="A127" t="s">
        <v>86</v>
      </c>
      <c r="B127">
        <f>B87*10000/B62</f>
        <v>0.07235438702271454</v>
      </c>
      <c r="C127">
        <f>C87*10000/C62</f>
        <v>-0.1549660884613504</v>
      </c>
      <c r="D127">
        <f>D87*10000/D62</f>
        <v>-0.12900648087229974</v>
      </c>
      <c r="E127">
        <f>E87*10000/E62</f>
        <v>-0.20646720809249852</v>
      </c>
      <c r="F127">
        <f>F87*10000/F62</f>
        <v>0.17983133231994325</v>
      </c>
      <c r="G127">
        <f>AVERAGE(C127:E127)</f>
        <v>-0.1634799258087162</v>
      </c>
      <c r="H127">
        <f>STDEV(C127:E127)</f>
        <v>0.039425944949405635</v>
      </c>
      <c r="I127">
        <f>(B127*B4+C127*C4+D127*D4+E127*E4+F127*F4)/SUM(B4:F4)</f>
        <v>-0.08357363987616553</v>
      </c>
    </row>
    <row r="128" spans="1:9" ht="12.75">
      <c r="A128" t="s">
        <v>87</v>
      </c>
      <c r="B128">
        <f>B88*10000/B62</f>
        <v>-0.14339041346299136</v>
      </c>
      <c r="C128">
        <f>C88*10000/C62</f>
        <v>0.46887412532463774</v>
      </c>
      <c r="D128">
        <f>D88*10000/D62</f>
        <v>-0.03270925971547738</v>
      </c>
      <c r="E128">
        <f>E88*10000/E62</f>
        <v>-0.4179048105477306</v>
      </c>
      <c r="F128">
        <f>F88*10000/F62</f>
        <v>-0.272646029065346</v>
      </c>
      <c r="G128">
        <f>AVERAGE(C128:E128)</f>
        <v>0.006086685020476583</v>
      </c>
      <c r="H128">
        <f>STDEV(C128:E128)</f>
        <v>0.4446606169571338</v>
      </c>
      <c r="I128">
        <f>(B128*B4+C128*C4+D128*D4+E128*E4+F128*F4)/SUM(B4:F4)</f>
        <v>-0.05233966662345043</v>
      </c>
    </row>
    <row r="129" spans="1:9" ht="12.75">
      <c r="A129" t="s">
        <v>88</v>
      </c>
      <c r="B129">
        <f>B89*10000/B62</f>
        <v>0.11292989283979722</v>
      </c>
      <c r="C129">
        <f>C89*10000/C62</f>
        <v>0.11596625243655072</v>
      </c>
      <c r="D129">
        <f>D89*10000/D62</f>
        <v>-0.03500776138901154</v>
      </c>
      <c r="E129">
        <f>E89*10000/E62</f>
        <v>-0.10931255587175673</v>
      </c>
      <c r="F129">
        <f>F89*10000/F62</f>
        <v>-0.1514851806256507</v>
      </c>
      <c r="G129">
        <f>AVERAGE(C129:E129)</f>
        <v>-0.009451354941405846</v>
      </c>
      <c r="H129">
        <f>STDEV(C129:E129)</f>
        <v>0.11479321757442466</v>
      </c>
      <c r="I129">
        <f>(B129*B4+C129*C4+D129*D4+E129*E4+F129*F4)/SUM(B4:F4)</f>
        <v>-0.010491014350168984</v>
      </c>
    </row>
    <row r="130" spans="1:9" ht="12.75">
      <c r="A130" t="s">
        <v>89</v>
      </c>
      <c r="B130">
        <f>B90*10000/B62</f>
        <v>0.08867890640241724</v>
      </c>
      <c r="C130">
        <f>C90*10000/C62</f>
        <v>0.02047054785122286</v>
      </c>
      <c r="D130">
        <f>D90*10000/D62</f>
        <v>0.060274826623586394</v>
      </c>
      <c r="E130">
        <f>E90*10000/E62</f>
        <v>0.0361764846011315</v>
      </c>
      <c r="F130">
        <f>F90*10000/F62</f>
        <v>0.3727148951465263</v>
      </c>
      <c r="G130">
        <f>AVERAGE(C130:E130)</f>
        <v>0.03897395302531358</v>
      </c>
      <c r="H130">
        <f>STDEV(C130:E130)</f>
        <v>0.02004905295357437</v>
      </c>
      <c r="I130">
        <f>(B130*B4+C130*C4+D130*D4+E130*E4+F130*F4)/SUM(B4:F4)</f>
        <v>0.09056068459322292</v>
      </c>
    </row>
    <row r="131" spans="1:9" ht="12.75">
      <c r="A131" t="s">
        <v>90</v>
      </c>
      <c r="B131">
        <f>B91*10000/B62</f>
        <v>-0.07715543064442736</v>
      </c>
      <c r="C131">
        <f>C91*10000/C62</f>
        <v>-0.010203487301890853</v>
      </c>
      <c r="D131">
        <f>D91*10000/D62</f>
        <v>-0.02412896130568587</v>
      </c>
      <c r="E131">
        <f>E91*10000/E62</f>
        <v>-0.02549797603145502</v>
      </c>
      <c r="F131">
        <f>F91*10000/F62</f>
        <v>0.03653574243614779</v>
      </c>
      <c r="G131">
        <f>AVERAGE(C131:E131)</f>
        <v>-0.01994347487967725</v>
      </c>
      <c r="H131">
        <f>STDEV(C131:E131)</f>
        <v>0.00846280502206083</v>
      </c>
      <c r="I131">
        <f>(B131*B4+C131*C4+D131*D4+E131*E4+F131*F4)/SUM(B4:F4)</f>
        <v>-0.020734254797681786</v>
      </c>
    </row>
    <row r="132" spans="1:9" ht="12.75">
      <c r="A132" t="s">
        <v>91</v>
      </c>
      <c r="B132">
        <f>B92*10000/B62</f>
        <v>0.01704618921168394</v>
      </c>
      <c r="C132">
        <f>C92*10000/C62</f>
        <v>0.05340166260851547</v>
      </c>
      <c r="D132">
        <f>D92*10000/D62</f>
        <v>0.0062897744755488535</v>
      </c>
      <c r="E132">
        <f>E92*10000/E62</f>
        <v>-0.017374649352383056</v>
      </c>
      <c r="F132">
        <f>F92*10000/F62</f>
        <v>-0.010495774075248617</v>
      </c>
      <c r="G132">
        <f>AVERAGE(C132:E132)</f>
        <v>0.014105595910560422</v>
      </c>
      <c r="H132">
        <f>STDEV(C132:E132)</f>
        <v>0.036029666695996464</v>
      </c>
      <c r="I132">
        <f>(B132*B4+C132*C4+D132*D4+E132*E4+F132*F4)/SUM(B4:F4)</f>
        <v>0.01128672111026074</v>
      </c>
    </row>
    <row r="133" spans="1:9" ht="12.75">
      <c r="A133" t="s">
        <v>92</v>
      </c>
      <c r="B133">
        <f>B93*10000/B62</f>
        <v>0.11310982059032296</v>
      </c>
      <c r="C133">
        <f>C93*10000/C62</f>
        <v>0.10287687556021924</v>
      </c>
      <c r="D133">
        <f>D93*10000/D62</f>
        <v>0.12224364130010941</v>
      </c>
      <c r="E133">
        <f>E93*10000/E62</f>
        <v>0.09675545205370094</v>
      </c>
      <c r="F133">
        <f>F93*10000/F62</f>
        <v>0.06021540967601226</v>
      </c>
      <c r="G133">
        <f>AVERAGE(C133:E133)</f>
        <v>0.10729198963800986</v>
      </c>
      <c r="H133">
        <f>STDEV(C133:E133)</f>
        <v>0.013305332465034896</v>
      </c>
      <c r="I133">
        <f>(B133*B4+C133*C4+D133*D4+E133*E4+F133*F4)/SUM(B4:F4)</f>
        <v>0.1018836254781853</v>
      </c>
    </row>
    <row r="134" spans="1:9" ht="12.75">
      <c r="A134" t="s">
        <v>93</v>
      </c>
      <c r="B134">
        <f>B94*10000/B62</f>
        <v>-0.02563448205122842</v>
      </c>
      <c r="C134">
        <f>C94*10000/C62</f>
        <v>-0.014880461594843287</v>
      </c>
      <c r="D134">
        <f>D94*10000/D62</f>
        <v>-0.007089835228185077</v>
      </c>
      <c r="E134">
        <f>E94*10000/E62</f>
        <v>0.002065727922112539</v>
      </c>
      <c r="F134">
        <f>F94*10000/F62</f>
        <v>-0.019187219132393747</v>
      </c>
      <c r="G134">
        <f>AVERAGE(C134:E134)</f>
        <v>-0.006634856300305275</v>
      </c>
      <c r="H134">
        <f>STDEV(C134:E134)</f>
        <v>0.008482251420157084</v>
      </c>
      <c r="I134">
        <f>(B134*B4+C134*C4+D134*D4+E134*E4+F134*F4)/SUM(B4:F4)</f>
        <v>-0.01106829060981759</v>
      </c>
    </row>
    <row r="135" spans="1:9" ht="12.75">
      <c r="A135" t="s">
        <v>94</v>
      </c>
      <c r="B135">
        <f>B95*10000/B62</f>
        <v>0.0008800971751130848</v>
      </c>
      <c r="C135">
        <f>C95*10000/C62</f>
        <v>0.001784208986004163</v>
      </c>
      <c r="D135">
        <f>D95*10000/D62</f>
        <v>-0.002526690662222508</v>
      </c>
      <c r="E135">
        <f>E95*10000/E62</f>
        <v>-0.0017745494593659177</v>
      </c>
      <c r="F135">
        <f>F95*10000/F62</f>
        <v>0.0036277455680730113</v>
      </c>
      <c r="G135">
        <f>AVERAGE(C135:E135)</f>
        <v>-0.0008390103785280876</v>
      </c>
      <c r="H135">
        <f>STDEV(C135:E135)</f>
        <v>0.0023026916799913483</v>
      </c>
      <c r="I135">
        <f>(B135*B4+C135*C4+D135*D4+E135*E4+F135*F4)/SUM(B4:F4)</f>
        <v>5.337520544687301E-06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2004-08-05T10:11:52Z</cp:lastPrinted>
  <dcterms:created xsi:type="dcterms:W3CDTF">2004-08-05T10:11:52Z</dcterms:created>
  <dcterms:modified xsi:type="dcterms:W3CDTF">2005-04-11T16:51:11Z</dcterms:modified>
  <cp:category/>
  <cp:version/>
  <cp:contentType/>
  <cp:contentStatus/>
</cp:coreProperties>
</file>