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<sst xmlns="http://schemas.openxmlformats.org/spreadsheetml/2006/main" count="204" uniqueCount="98">
  <si>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09/08/2004       09:34:33</t>
  </si>
  <si>
    <t>LISSNER</t>
  </si>
  <si>
    <t>HCMQAP300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</si>
  <si>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</si>
  <si>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</si>
  <si>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</si>
  <si>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</si>
  <si>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</si>
  <si>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</si>
  <si>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</si>
  <si>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</si>
  <si>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</si>
  <si>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</si>
  <si>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</si>
  <si>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</si>
  <si>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</si>
  <si>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</si>
  <si>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</si>
  <si>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</si>
  <si>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</si>
  <si>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</si>
  <si>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</si>
  <si>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</si>
  <si>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</si>
  <si>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</si>
  <si>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</si>
  <si>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</si>
  <si>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</si>
  <si>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</si>
  <si>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</si>
  <si>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</si>
  <si>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</si>
  <si>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</si>
  <si>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</si>
  <si>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</si>
  <si>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</si>
  <si>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</si>
  <si>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</si>
  <si>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</si>
  <si>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</si>
  <si>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</si>
  <si>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</si>
  <si>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</si>
  <si>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</si>
  <si>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</si>
  <si>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</si>
  <si>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</si>
  <si>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-0.003759*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</si>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</sst>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5605736"/>
        <c:axId val="6233897"/>
      </c:lineChart>
      <c:catAx>
        <c:axId val="15605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33897"/>
        <c:crosses val="autoZero"/>
        <c:auto val="1"/>
        <c:lblOffset val="100"/>
        <c:noMultiLvlLbl val="0"/>
      </c:catAx>
      <c:valAx>
        <c:axId val="6233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56057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-0.003757</v>
      </c>
      <c r="D4" s="13">
        <v>-0.003758</v>
      </c>
      <c r="E4" s="13">
        <v>-0.003761</v>
      </c>
      <c r="F4" s="24">
        <v>-0.002091</v>
      </c>
      <c r="G4" s="34">
        <v>-0.011721</v>
      </c>
    </row>
    <row r="5" spans="1:7" ht="12.75" thickBot="1">
      <c r="A5" s="44" t="s">
        <v>13</v>
      </c>
      <c r="B5" s="45">
        <v>7.117027</v>
      </c>
      <c r="C5" s="46">
        <v>3.010817</v>
      </c>
      <c r="D5" s="46">
        <v>-1.209543</v>
      </c>
      <c r="E5" s="46">
        <v>-3.083706</v>
      </c>
      <c r="F5" s="47">
        <v>-5.428902</v>
      </c>
      <c r="G5" s="48">
        <v>4.380569</v>
      </c>
    </row>
    <row r="6" spans="1:7" ht="12.75" thickTop="1">
      <c r="A6" s="6" t="s">
        <v>14</v>
      </c>
      <c r="B6" s="39">
        <v>49.68857</v>
      </c>
      <c r="C6" s="40">
        <v>-3.611338</v>
      </c>
      <c r="D6" s="40">
        <v>-10.83274</v>
      </c>
      <c r="E6" s="40">
        <v>-15.15956</v>
      </c>
      <c r="F6" s="41">
        <v>-0.5232497</v>
      </c>
      <c r="G6" s="42">
        <v>0.003810158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0.6261211</v>
      </c>
      <c r="C8" s="14">
        <v>-2.005308</v>
      </c>
      <c r="D8" s="14">
        <v>0.9776625</v>
      </c>
      <c r="E8" s="14">
        <v>1.377406</v>
      </c>
      <c r="F8" s="25">
        <v>-3.375892</v>
      </c>
      <c r="G8" s="35">
        <v>-0.2763899</v>
      </c>
    </row>
    <row r="9" spans="1:7" ht="12">
      <c r="A9" s="20" t="s">
        <v>17</v>
      </c>
      <c r="B9" s="29">
        <v>-0.05681687</v>
      </c>
      <c r="C9" s="14">
        <v>0.193363</v>
      </c>
      <c r="D9" s="14">
        <v>-0.3247408</v>
      </c>
      <c r="E9" s="14">
        <v>0.1850496</v>
      </c>
      <c r="F9" s="25">
        <v>-1.745231</v>
      </c>
      <c r="G9" s="35">
        <v>-0.2287219</v>
      </c>
    </row>
    <row r="10" spans="1:7" ht="12">
      <c r="A10" s="20" t="s">
        <v>18</v>
      </c>
      <c r="B10" s="29">
        <v>-0.2882682</v>
      </c>
      <c r="C10" s="14">
        <v>0.09525368</v>
      </c>
      <c r="D10" s="14">
        <v>-0.6642029</v>
      </c>
      <c r="E10" s="14">
        <v>-0.4407793</v>
      </c>
      <c r="F10" s="25">
        <v>-0.7005793</v>
      </c>
      <c r="G10" s="35">
        <v>-0.3783093</v>
      </c>
    </row>
    <row r="11" spans="1:7" ht="12">
      <c r="A11" s="21" t="s">
        <v>19</v>
      </c>
      <c r="B11" s="31">
        <v>1.635179</v>
      </c>
      <c r="C11" s="16">
        <v>0.8543155</v>
      </c>
      <c r="D11" s="16">
        <v>0.3304315</v>
      </c>
      <c r="E11" s="16">
        <v>-0.7868995</v>
      </c>
      <c r="F11" s="27">
        <v>10.38668</v>
      </c>
      <c r="G11" s="37">
        <v>1.721354</v>
      </c>
    </row>
    <row r="12" spans="1:7" ht="12">
      <c r="A12" s="20" t="s">
        <v>20</v>
      </c>
      <c r="B12" s="29">
        <v>-0.04814945</v>
      </c>
      <c r="C12" s="14">
        <v>-0.1177981</v>
      </c>
      <c r="D12" s="14">
        <v>-0.1836849</v>
      </c>
      <c r="E12" s="14">
        <v>-0.2394824</v>
      </c>
      <c r="F12" s="25">
        <v>0.01271543</v>
      </c>
      <c r="G12" s="35">
        <v>-0.1353872</v>
      </c>
    </row>
    <row r="13" spans="1:7" ht="12">
      <c r="A13" s="20" t="s">
        <v>21</v>
      </c>
      <c r="B13" s="29">
        <v>-0.04161343</v>
      </c>
      <c r="C13" s="14">
        <v>0.001941066</v>
      </c>
      <c r="D13" s="14">
        <v>-0.04301332</v>
      </c>
      <c r="E13" s="14">
        <v>0.1222096</v>
      </c>
      <c r="F13" s="25">
        <v>-0.03910676</v>
      </c>
      <c r="G13" s="35">
        <v>0.008272591</v>
      </c>
    </row>
    <row r="14" spans="1:7" ht="12">
      <c r="A14" s="20" t="s">
        <v>22</v>
      </c>
      <c r="B14" s="29">
        <v>-0.0856909</v>
      </c>
      <c r="C14" s="14">
        <v>0.0226312</v>
      </c>
      <c r="D14" s="14">
        <v>-0.04009337</v>
      </c>
      <c r="E14" s="14">
        <v>-0.06007381</v>
      </c>
      <c r="F14" s="25">
        <v>0.07532358</v>
      </c>
      <c r="G14" s="35">
        <v>-0.02098812</v>
      </c>
    </row>
    <row r="15" spans="1:7" ht="12">
      <c r="A15" s="21" t="s">
        <v>23</v>
      </c>
      <c r="B15" s="31">
        <v>-0.3236047</v>
      </c>
      <c r="C15" s="16">
        <v>-0.0717534</v>
      </c>
      <c r="D15" s="16">
        <v>-0.04000257</v>
      </c>
      <c r="E15" s="16">
        <v>-0.1226448</v>
      </c>
      <c r="F15" s="27">
        <v>-0.07431612</v>
      </c>
      <c r="G15" s="37">
        <v>-0.1131721</v>
      </c>
    </row>
    <row r="16" spans="1:7" ht="12">
      <c r="A16" s="20" t="s">
        <v>24</v>
      </c>
      <c r="B16" s="29">
        <v>0.0198222</v>
      </c>
      <c r="C16" s="14">
        <v>2.878223E-05</v>
      </c>
      <c r="D16" s="14">
        <v>-0.002298021</v>
      </c>
      <c r="E16" s="14">
        <v>0.002130991</v>
      </c>
      <c r="F16" s="25">
        <v>0.007730785</v>
      </c>
      <c r="G16" s="35">
        <v>0.003870853</v>
      </c>
    </row>
    <row r="17" spans="1:7" ht="12">
      <c r="A17" s="20" t="s">
        <v>25</v>
      </c>
      <c r="B17" s="29">
        <v>-0.05049253</v>
      </c>
      <c r="C17" s="14">
        <v>-0.05147676</v>
      </c>
      <c r="D17" s="14">
        <v>-0.04318897</v>
      </c>
      <c r="E17" s="14">
        <v>-0.06109128</v>
      </c>
      <c r="F17" s="25">
        <v>-0.05321903</v>
      </c>
      <c r="G17" s="35">
        <v>-0.05188919</v>
      </c>
    </row>
    <row r="18" spans="1:7" ht="12">
      <c r="A18" s="20" t="s">
        <v>26</v>
      </c>
      <c r="B18" s="29">
        <v>-0.01833333</v>
      </c>
      <c r="C18" s="14">
        <v>0.001170722</v>
      </c>
      <c r="D18" s="14">
        <v>0.02537947</v>
      </c>
      <c r="E18" s="14">
        <v>0.01994053</v>
      </c>
      <c r="F18" s="25">
        <v>-0.001974034</v>
      </c>
      <c r="G18" s="35">
        <v>0.00825688</v>
      </c>
    </row>
    <row r="19" spans="1:7" ht="12">
      <c r="A19" s="21" t="s">
        <v>27</v>
      </c>
      <c r="B19" s="31">
        <v>-0.2010951</v>
      </c>
      <c r="C19" s="16">
        <v>-0.1954656</v>
      </c>
      <c r="D19" s="16">
        <v>-0.2020469</v>
      </c>
      <c r="E19" s="16">
        <v>-0.1901838</v>
      </c>
      <c r="F19" s="27">
        <v>-0.1795119</v>
      </c>
      <c r="G19" s="37">
        <v>-0.1944576</v>
      </c>
    </row>
    <row r="20" spans="1:7" ht="12.75" thickBot="1">
      <c r="A20" s="44" t="s">
        <v>28</v>
      </c>
      <c r="B20" s="45">
        <v>0.002000284</v>
      </c>
      <c r="C20" s="46">
        <v>0.00103055</v>
      </c>
      <c r="D20" s="46">
        <v>-4.612275E-05</v>
      </c>
      <c r="E20" s="46">
        <v>0.001474425</v>
      </c>
      <c r="F20" s="47">
        <v>-0.01055404</v>
      </c>
      <c r="G20" s="48">
        <v>-0.0005302369</v>
      </c>
    </row>
    <row r="21" spans="1:7" ht="12.75" thickTop="1">
      <c r="A21" s="6" t="s">
        <v>29</v>
      </c>
      <c r="B21" s="39">
        <v>-124.4399</v>
      </c>
      <c r="C21" s="40">
        <v>-7.294275</v>
      </c>
      <c r="D21" s="40">
        <v>98.20618</v>
      </c>
      <c r="E21" s="40">
        <v>53.83885</v>
      </c>
      <c r="F21" s="41">
        <v>-125.5811</v>
      </c>
      <c r="G21" s="43">
        <v>0.002882241</v>
      </c>
    </row>
    <row r="22" spans="1:7" ht="12">
      <c r="A22" s="20" t="s">
        <v>30</v>
      </c>
      <c r="B22" s="29">
        <v>142.3502</v>
      </c>
      <c r="C22" s="14">
        <v>60.21706</v>
      </c>
      <c r="D22" s="14">
        <v>-24.19091</v>
      </c>
      <c r="E22" s="14">
        <v>-61.6749</v>
      </c>
      <c r="F22" s="25">
        <v>-108.5823</v>
      </c>
      <c r="G22" s="36">
        <v>0</v>
      </c>
    </row>
    <row r="23" spans="1:7" ht="12">
      <c r="A23" s="20" t="s">
        <v>31</v>
      </c>
      <c r="B23" s="29">
        <v>1.198041</v>
      </c>
      <c r="C23" s="14">
        <v>-1.643236</v>
      </c>
      <c r="D23" s="14">
        <v>0.5129776</v>
      </c>
      <c r="E23" s="14">
        <v>2.204837</v>
      </c>
      <c r="F23" s="25">
        <v>7.453008</v>
      </c>
      <c r="G23" s="35">
        <v>1.429101</v>
      </c>
    </row>
    <row r="24" spans="1:7" ht="12">
      <c r="A24" s="20" t="s">
        <v>32</v>
      </c>
      <c r="B24" s="29">
        <v>0.8764002</v>
      </c>
      <c r="C24" s="14">
        <v>1.499391</v>
      </c>
      <c r="D24" s="14">
        <v>-0.4531994</v>
      </c>
      <c r="E24" s="14">
        <v>0.864637</v>
      </c>
      <c r="F24" s="25">
        <v>-1.855027</v>
      </c>
      <c r="G24" s="35">
        <v>0.3383015</v>
      </c>
    </row>
    <row r="25" spans="1:7" ht="12">
      <c r="A25" s="20" t="s">
        <v>33</v>
      </c>
      <c r="B25" s="29">
        <v>0.2525056</v>
      </c>
      <c r="C25" s="14">
        <v>-0.7540552</v>
      </c>
      <c r="D25" s="14">
        <v>0.1536608</v>
      </c>
      <c r="E25" s="14">
        <v>0.7380922</v>
      </c>
      <c r="F25" s="25">
        <v>-1.57473</v>
      </c>
      <c r="G25" s="35">
        <v>-0.1407717</v>
      </c>
    </row>
    <row r="26" spans="1:7" ht="12">
      <c r="A26" s="21" t="s">
        <v>34</v>
      </c>
      <c r="B26" s="31">
        <v>0.07711703</v>
      </c>
      <c r="C26" s="16">
        <v>0.3598076</v>
      </c>
      <c r="D26" s="16">
        <v>-0.005865115</v>
      </c>
      <c r="E26" s="16">
        <v>0.6920651</v>
      </c>
      <c r="F26" s="27">
        <v>1.967633</v>
      </c>
      <c r="G26" s="37">
        <v>0.5259745</v>
      </c>
    </row>
    <row r="27" spans="1:7" ht="12">
      <c r="A27" s="20" t="s">
        <v>35</v>
      </c>
      <c r="B27" s="29">
        <v>-0.004544431</v>
      </c>
      <c r="C27" s="14">
        <v>0.1466389</v>
      </c>
      <c r="D27" s="14">
        <v>0.2378887</v>
      </c>
      <c r="E27" s="14">
        <v>0.2578302</v>
      </c>
      <c r="F27" s="25">
        <v>0.1978668</v>
      </c>
      <c r="G27" s="35">
        <v>0.1802927</v>
      </c>
    </row>
    <row r="28" spans="1:7" ht="12">
      <c r="A28" s="20" t="s">
        <v>36</v>
      </c>
      <c r="B28" s="29">
        <v>0.1405183</v>
      </c>
      <c r="C28" s="14">
        <v>0.3881894</v>
      </c>
      <c r="D28" s="14">
        <v>-0.1270821</v>
      </c>
      <c r="E28" s="14">
        <v>0.02465939</v>
      </c>
      <c r="F28" s="25">
        <v>-0.3757276</v>
      </c>
      <c r="G28" s="35">
        <v>0.03878658</v>
      </c>
    </row>
    <row r="29" spans="1:7" ht="12">
      <c r="A29" s="20" t="s">
        <v>37</v>
      </c>
      <c r="B29" s="29">
        <v>0.081145</v>
      </c>
      <c r="C29" s="14">
        <v>-0.05650929</v>
      </c>
      <c r="D29" s="14">
        <v>-0.1031258</v>
      </c>
      <c r="E29" s="14">
        <v>0.03296174</v>
      </c>
      <c r="F29" s="25">
        <v>-0.005428523</v>
      </c>
      <c r="G29" s="35">
        <v>-0.01942857</v>
      </c>
    </row>
    <row r="30" spans="1:7" ht="12">
      <c r="A30" s="21" t="s">
        <v>38</v>
      </c>
      <c r="B30" s="31">
        <v>-0.02861336</v>
      </c>
      <c r="C30" s="16">
        <v>-0.03771121</v>
      </c>
      <c r="D30" s="16">
        <v>-0.1113899</v>
      </c>
      <c r="E30" s="16">
        <v>-0.05079557</v>
      </c>
      <c r="F30" s="27">
        <v>0.3369082</v>
      </c>
      <c r="G30" s="37">
        <v>-0.007162289</v>
      </c>
    </row>
    <row r="31" spans="1:7" ht="12">
      <c r="A31" s="20" t="s">
        <v>39</v>
      </c>
      <c r="B31" s="29">
        <v>-0.01040498</v>
      </c>
      <c r="C31" s="14">
        <v>0.02575786</v>
      </c>
      <c r="D31" s="14">
        <v>-0.004987649</v>
      </c>
      <c r="E31" s="14">
        <v>0.006333672</v>
      </c>
      <c r="F31" s="25">
        <v>-0.003220513</v>
      </c>
      <c r="G31" s="35">
        <v>0.004579454</v>
      </c>
    </row>
    <row r="32" spans="1:7" ht="12">
      <c r="A32" s="20" t="s">
        <v>40</v>
      </c>
      <c r="B32" s="29">
        <v>0.04125028</v>
      </c>
      <c r="C32" s="14">
        <v>0.05726516</v>
      </c>
      <c r="D32" s="14">
        <v>0.006949014</v>
      </c>
      <c r="E32" s="14">
        <v>0.02159955</v>
      </c>
      <c r="F32" s="25">
        <v>-0.01243136</v>
      </c>
      <c r="G32" s="35">
        <v>0.02494123</v>
      </c>
    </row>
    <row r="33" spans="1:7" ht="12">
      <c r="A33" s="20" t="s">
        <v>41</v>
      </c>
      <c r="B33" s="29">
        <v>0.1441381</v>
      </c>
      <c r="C33" s="14">
        <v>0.128982</v>
      </c>
      <c r="D33" s="14">
        <v>0.0996034</v>
      </c>
      <c r="E33" s="14">
        <v>0.09374051</v>
      </c>
      <c r="F33" s="25">
        <v>0.1207685</v>
      </c>
      <c r="G33" s="35">
        <v>0.1145343</v>
      </c>
    </row>
    <row r="34" spans="1:7" ht="12">
      <c r="A34" s="21" t="s">
        <v>42</v>
      </c>
      <c r="B34" s="31">
        <v>-0.03521378</v>
      </c>
      <c r="C34" s="16">
        <v>-0.01839848</v>
      </c>
      <c r="D34" s="16">
        <v>-0.01507506</v>
      </c>
      <c r="E34" s="16">
        <v>-0.00647447</v>
      </c>
      <c r="F34" s="27">
        <v>-0.008691491</v>
      </c>
      <c r="G34" s="37">
        <v>-0.01587927</v>
      </c>
    </row>
    <row r="35" spans="1:7" ht="12.75" thickBot="1">
      <c r="A35" s="22" t="s">
        <v>43</v>
      </c>
      <c r="B35" s="32">
        <v>-0.003190166</v>
      </c>
      <c r="C35" s="17">
        <v>-0.006058808</v>
      </c>
      <c r="D35" s="17">
        <v>-0.006010575</v>
      </c>
      <c r="E35" s="17">
        <v>-0.002085266</v>
      </c>
      <c r="F35" s="28">
        <v>0.003300394</v>
      </c>
      <c r="G35" s="38">
        <v>-0.003424072</v>
      </c>
    </row>
    <row r="36" spans="1:7" ht="12">
      <c r="A36" s="4" t="s">
        <v>44</v>
      </c>
      <c r="B36" s="3">
        <v>26.474</v>
      </c>
      <c r="C36" s="3">
        <v>26.47705</v>
      </c>
      <c r="D36" s="3">
        <v>26.49231</v>
      </c>
      <c r="E36" s="3">
        <v>26.49536</v>
      </c>
      <c r="F36" s="3">
        <v>26.50757</v>
      </c>
      <c r="G36" s="3"/>
    </row>
    <row r="37" spans="1:6" ht="12">
      <c r="A37" s="4" t="s">
        <v>45</v>
      </c>
      <c r="B37" s="2">
        <v>-0.3178914</v>
      </c>
      <c r="C37" s="2">
        <v>-0.3036499</v>
      </c>
      <c r="D37" s="2">
        <v>-0.2985636</v>
      </c>
      <c r="E37" s="2">
        <v>-0.293986</v>
      </c>
      <c r="F37" s="2">
        <v>-0.2965291</v>
      </c>
    </row>
    <row r="38" spans="1:7" ht="12">
      <c r="A38" s="4" t="s">
        <v>53</v>
      </c>
      <c r="B38" s="2">
        <v>-8.144267E-05</v>
      </c>
      <c r="C38" s="2">
        <v>0</v>
      </c>
      <c r="D38" s="2">
        <v>1.881942E-05</v>
      </c>
      <c r="E38" s="2">
        <v>2.633474E-05</v>
      </c>
      <c r="F38" s="2">
        <v>0</v>
      </c>
      <c r="G38" s="2">
        <v>0.0002506947</v>
      </c>
    </row>
    <row r="39" spans="1:7" ht="12.75" thickBot="1">
      <c r="A39" s="4" t="s">
        <v>54</v>
      </c>
      <c r="B39" s="2">
        <v>0.0002127071</v>
      </c>
      <c r="C39" s="2">
        <v>1.236285E-05</v>
      </c>
      <c r="D39" s="2">
        <v>-0.000166905</v>
      </c>
      <c r="E39" s="2">
        <v>-9.136362E-05</v>
      </c>
      <c r="F39" s="2">
        <v>0.0002134724</v>
      </c>
      <c r="G39" s="2">
        <v>0.00111649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3.118326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0.003757</v>
      </c>
      <c r="D4">
        <v>0.003758</v>
      </c>
      <c r="E4">
        <v>0.003761</v>
      </c>
      <c r="F4">
        <v>0.002091</v>
      </c>
      <c r="G4">
        <v>0.011721</v>
      </c>
    </row>
    <row r="5" spans="1:7" ht="12.75">
      <c r="A5" t="s">
        <v>13</v>
      </c>
      <c r="B5">
        <v>7.117027</v>
      </c>
      <c r="C5">
        <v>3.010817</v>
      </c>
      <c r="D5">
        <v>-1.209543</v>
      </c>
      <c r="E5">
        <v>-3.083706</v>
      </c>
      <c r="F5">
        <v>-5.428902</v>
      </c>
      <c r="G5">
        <v>4.380569</v>
      </c>
    </row>
    <row r="6" spans="1:7" ht="12.75">
      <c r="A6" t="s">
        <v>14</v>
      </c>
      <c r="B6" s="49">
        <v>49.68857</v>
      </c>
      <c r="C6" s="49">
        <v>-3.611338</v>
      </c>
      <c r="D6" s="49">
        <v>-10.83274</v>
      </c>
      <c r="E6" s="49">
        <v>-15.15956</v>
      </c>
      <c r="F6" s="49">
        <v>-0.5232497</v>
      </c>
      <c r="G6" s="49">
        <v>0.003810158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0.6261211</v>
      </c>
      <c r="C8" s="49">
        <v>-2.005308</v>
      </c>
      <c r="D8" s="49">
        <v>0.9776625</v>
      </c>
      <c r="E8" s="49">
        <v>1.377406</v>
      </c>
      <c r="F8" s="49">
        <v>-3.375892</v>
      </c>
      <c r="G8" s="49">
        <v>-0.2763899</v>
      </c>
    </row>
    <row r="9" spans="1:7" ht="12.75">
      <c r="A9" t="s">
        <v>17</v>
      </c>
      <c r="B9" s="49">
        <v>-0.05681687</v>
      </c>
      <c r="C9" s="49">
        <v>0.193363</v>
      </c>
      <c r="D9" s="49">
        <v>-0.3247408</v>
      </c>
      <c r="E9" s="49">
        <v>0.1850496</v>
      </c>
      <c r="F9" s="49">
        <v>-1.745231</v>
      </c>
      <c r="G9" s="49">
        <v>-0.2287219</v>
      </c>
    </row>
    <row r="10" spans="1:7" ht="12.75">
      <c r="A10" t="s">
        <v>18</v>
      </c>
      <c r="B10" s="49">
        <v>-0.2882682</v>
      </c>
      <c r="C10" s="49">
        <v>0.09525368</v>
      </c>
      <c r="D10" s="49">
        <v>-0.6642029</v>
      </c>
      <c r="E10" s="49">
        <v>-0.4407793</v>
      </c>
      <c r="F10" s="49">
        <v>-0.7005793</v>
      </c>
      <c r="G10" s="49">
        <v>-0.3783093</v>
      </c>
    </row>
    <row r="11" spans="1:7" ht="12.75">
      <c r="A11" t="s">
        <v>19</v>
      </c>
      <c r="B11" s="49">
        <v>1.635179</v>
      </c>
      <c r="C11" s="49">
        <v>0.8543155</v>
      </c>
      <c r="D11" s="49">
        <v>0.3304315</v>
      </c>
      <c r="E11" s="49">
        <v>-0.7868995</v>
      </c>
      <c r="F11" s="49">
        <v>10.38668</v>
      </c>
      <c r="G11" s="49">
        <v>1.721354</v>
      </c>
    </row>
    <row r="12" spans="1:7" ht="12.75">
      <c r="A12" t="s">
        <v>20</v>
      </c>
      <c r="B12" s="49">
        <v>-0.04814945</v>
      </c>
      <c r="C12" s="49">
        <v>-0.1177981</v>
      </c>
      <c r="D12" s="49">
        <v>-0.1836849</v>
      </c>
      <c r="E12" s="49">
        <v>-0.2394824</v>
      </c>
      <c r="F12" s="49">
        <v>0.01271543</v>
      </c>
      <c r="G12" s="49">
        <v>-0.1353872</v>
      </c>
    </row>
    <row r="13" spans="1:7" ht="12.75">
      <c r="A13" t="s">
        <v>21</v>
      </c>
      <c r="B13" s="49">
        <v>-0.04161343</v>
      </c>
      <c r="C13" s="49">
        <v>0.001941066</v>
      </c>
      <c r="D13" s="49">
        <v>-0.04301332</v>
      </c>
      <c r="E13" s="49">
        <v>0.1222096</v>
      </c>
      <c r="F13" s="49">
        <v>-0.03910676</v>
      </c>
      <c r="G13" s="49">
        <v>0.008272591</v>
      </c>
    </row>
    <row r="14" spans="1:7" ht="12.75">
      <c r="A14" t="s">
        <v>22</v>
      </c>
      <c r="B14" s="49">
        <v>-0.0856909</v>
      </c>
      <c r="C14" s="49">
        <v>0.0226312</v>
      </c>
      <c r="D14" s="49">
        <v>-0.04009337</v>
      </c>
      <c r="E14" s="49">
        <v>-0.06007381</v>
      </c>
      <c r="F14" s="49">
        <v>0.07532358</v>
      </c>
      <c r="G14" s="49">
        <v>-0.02098812</v>
      </c>
    </row>
    <row r="15" spans="1:7" ht="12.75">
      <c r="A15" t="s">
        <v>23</v>
      </c>
      <c r="B15" s="49">
        <v>-0.3236047</v>
      </c>
      <c r="C15" s="49">
        <v>-0.0717534</v>
      </c>
      <c r="D15" s="49">
        <v>-0.04000257</v>
      </c>
      <c r="E15" s="49">
        <v>-0.1226448</v>
      </c>
      <c r="F15" s="49">
        <v>-0.07431612</v>
      </c>
      <c r="G15" s="49">
        <v>-0.1131721</v>
      </c>
    </row>
    <row r="16" spans="1:7" ht="12.75">
      <c r="A16" t="s">
        <v>24</v>
      </c>
      <c r="B16" s="49">
        <v>0.0198222</v>
      </c>
      <c r="C16" s="49">
        <v>2.878223E-05</v>
      </c>
      <c r="D16" s="49">
        <v>-0.002298021</v>
      </c>
      <c r="E16" s="49">
        <v>0.002130991</v>
      </c>
      <c r="F16" s="49">
        <v>0.007730785</v>
      </c>
      <c r="G16" s="49">
        <v>0.003870853</v>
      </c>
    </row>
    <row r="17" spans="1:7" ht="12.75">
      <c r="A17" t="s">
        <v>25</v>
      </c>
      <c r="B17" s="49">
        <v>-0.05049253</v>
      </c>
      <c r="C17" s="49">
        <v>-0.05147676</v>
      </c>
      <c r="D17" s="49">
        <v>-0.04318897</v>
      </c>
      <c r="E17" s="49">
        <v>-0.06109128</v>
      </c>
      <c r="F17" s="49">
        <v>-0.05321903</v>
      </c>
      <c r="G17" s="49">
        <v>-0.05188919</v>
      </c>
    </row>
    <row r="18" spans="1:7" ht="12.75">
      <c r="A18" t="s">
        <v>26</v>
      </c>
      <c r="B18" s="49">
        <v>-0.01833333</v>
      </c>
      <c r="C18" s="49">
        <v>0.001170722</v>
      </c>
      <c r="D18" s="49">
        <v>0.02537947</v>
      </c>
      <c r="E18" s="49">
        <v>0.01994053</v>
      </c>
      <c r="F18" s="49">
        <v>-0.001974034</v>
      </c>
      <c r="G18" s="49">
        <v>0.00825688</v>
      </c>
    </row>
    <row r="19" spans="1:7" ht="12.75">
      <c r="A19" t="s">
        <v>27</v>
      </c>
      <c r="B19" s="49">
        <v>-0.2010951</v>
      </c>
      <c r="C19" s="49">
        <v>-0.1954656</v>
      </c>
      <c r="D19" s="49">
        <v>-0.2020469</v>
      </c>
      <c r="E19" s="49">
        <v>-0.1901838</v>
      </c>
      <c r="F19" s="49">
        <v>-0.1795119</v>
      </c>
      <c r="G19" s="49">
        <v>-0.1944576</v>
      </c>
    </row>
    <row r="20" spans="1:7" ht="12.75">
      <c r="A20" t="s">
        <v>28</v>
      </c>
      <c r="B20" s="49">
        <v>0.002000284</v>
      </c>
      <c r="C20" s="49">
        <v>0.00103055</v>
      </c>
      <c r="D20" s="49">
        <v>-4.612275E-05</v>
      </c>
      <c r="E20" s="49">
        <v>0.001474425</v>
      </c>
      <c r="F20" s="49">
        <v>-0.01055404</v>
      </c>
      <c r="G20" s="49">
        <v>-0.0005302369</v>
      </c>
    </row>
    <row r="21" spans="1:7" ht="12.75">
      <c r="A21" t="s">
        <v>29</v>
      </c>
      <c r="B21" s="49">
        <v>-124.4399</v>
      </c>
      <c r="C21" s="49">
        <v>-7.294275</v>
      </c>
      <c r="D21" s="49">
        <v>98.20618</v>
      </c>
      <c r="E21" s="49">
        <v>53.83885</v>
      </c>
      <c r="F21" s="49">
        <v>-125.5811</v>
      </c>
      <c r="G21" s="49">
        <v>0.002882241</v>
      </c>
    </row>
    <row r="22" spans="1:7" ht="12.75">
      <c r="A22" t="s">
        <v>30</v>
      </c>
      <c r="B22" s="49">
        <v>142.3502</v>
      </c>
      <c r="C22" s="49">
        <v>60.21706</v>
      </c>
      <c r="D22" s="49">
        <v>-24.19091</v>
      </c>
      <c r="E22" s="49">
        <v>-61.6749</v>
      </c>
      <c r="F22" s="49">
        <v>-108.5823</v>
      </c>
      <c r="G22" s="49">
        <v>0</v>
      </c>
    </row>
    <row r="23" spans="1:7" ht="12.75">
      <c r="A23" t="s">
        <v>31</v>
      </c>
      <c r="B23" s="49">
        <v>1.198041</v>
      </c>
      <c r="C23" s="49">
        <v>-1.643236</v>
      </c>
      <c r="D23" s="49">
        <v>0.5129776</v>
      </c>
      <c r="E23" s="49">
        <v>2.204837</v>
      </c>
      <c r="F23" s="49">
        <v>7.453008</v>
      </c>
      <c r="G23" s="49">
        <v>1.429101</v>
      </c>
    </row>
    <row r="24" spans="1:7" ht="12.75">
      <c r="A24" t="s">
        <v>32</v>
      </c>
      <c r="B24" s="49">
        <v>0.8764002</v>
      </c>
      <c r="C24" s="49">
        <v>1.499391</v>
      </c>
      <c r="D24" s="49">
        <v>-0.4531994</v>
      </c>
      <c r="E24" s="49">
        <v>0.864637</v>
      </c>
      <c r="F24" s="49">
        <v>-1.855027</v>
      </c>
      <c r="G24" s="49">
        <v>0.3383015</v>
      </c>
    </row>
    <row r="25" spans="1:7" ht="12.75">
      <c r="A25" t="s">
        <v>33</v>
      </c>
      <c r="B25" s="49">
        <v>0.2525056</v>
      </c>
      <c r="C25" s="49">
        <v>-0.7540552</v>
      </c>
      <c r="D25" s="49">
        <v>0.1536608</v>
      </c>
      <c r="E25" s="49">
        <v>0.7380922</v>
      </c>
      <c r="F25" s="49">
        <v>-1.57473</v>
      </c>
      <c r="G25" s="49">
        <v>-0.1407717</v>
      </c>
    </row>
    <row r="26" spans="1:7" ht="12.75">
      <c r="A26" t="s">
        <v>34</v>
      </c>
      <c r="B26" s="49">
        <v>0.07711703</v>
      </c>
      <c r="C26" s="49">
        <v>0.3598076</v>
      </c>
      <c r="D26" s="49">
        <v>-0.005865115</v>
      </c>
      <c r="E26" s="49">
        <v>0.6920651</v>
      </c>
      <c r="F26" s="49">
        <v>1.967633</v>
      </c>
      <c r="G26" s="49">
        <v>0.5259745</v>
      </c>
    </row>
    <row r="27" spans="1:7" ht="12.75">
      <c r="A27" t="s">
        <v>35</v>
      </c>
      <c r="B27" s="49">
        <v>-0.004544431</v>
      </c>
      <c r="C27" s="49">
        <v>0.1466389</v>
      </c>
      <c r="D27" s="49">
        <v>0.2378887</v>
      </c>
      <c r="E27" s="49">
        <v>0.2578302</v>
      </c>
      <c r="F27" s="49">
        <v>0.1978668</v>
      </c>
      <c r="G27" s="49">
        <v>0.1802927</v>
      </c>
    </row>
    <row r="28" spans="1:7" ht="12.75">
      <c r="A28" t="s">
        <v>36</v>
      </c>
      <c r="B28" s="49">
        <v>0.1405183</v>
      </c>
      <c r="C28" s="49">
        <v>0.3881894</v>
      </c>
      <c r="D28" s="49">
        <v>-0.1270821</v>
      </c>
      <c r="E28" s="49">
        <v>0.02465939</v>
      </c>
      <c r="F28" s="49">
        <v>-0.3757276</v>
      </c>
      <c r="G28" s="49">
        <v>0.03878658</v>
      </c>
    </row>
    <row r="29" spans="1:7" ht="12.75">
      <c r="A29" t="s">
        <v>37</v>
      </c>
      <c r="B29" s="49">
        <v>0.081145</v>
      </c>
      <c r="C29" s="49">
        <v>-0.05650929</v>
      </c>
      <c r="D29" s="49">
        <v>-0.1031258</v>
      </c>
      <c r="E29" s="49">
        <v>0.03296174</v>
      </c>
      <c r="F29" s="49">
        <v>-0.005428523</v>
      </c>
      <c r="G29" s="49">
        <v>-0.01942857</v>
      </c>
    </row>
    <row r="30" spans="1:7" ht="12.75">
      <c r="A30" t="s">
        <v>38</v>
      </c>
      <c r="B30" s="49">
        <v>-0.02861336</v>
      </c>
      <c r="C30" s="49">
        <v>-0.03771121</v>
      </c>
      <c r="D30" s="49">
        <v>-0.1113899</v>
      </c>
      <c r="E30" s="49">
        <v>-0.05079557</v>
      </c>
      <c r="F30" s="49">
        <v>0.3369082</v>
      </c>
      <c r="G30" s="49">
        <v>-0.007162289</v>
      </c>
    </row>
    <row r="31" spans="1:7" ht="12.75">
      <c r="A31" t="s">
        <v>39</v>
      </c>
      <c r="B31" s="49">
        <v>-0.01040498</v>
      </c>
      <c r="C31" s="49">
        <v>0.02575786</v>
      </c>
      <c r="D31" s="49">
        <v>-0.004987649</v>
      </c>
      <c r="E31" s="49">
        <v>0.006333672</v>
      </c>
      <c r="F31" s="49">
        <v>-0.003220513</v>
      </c>
      <c r="G31" s="49">
        <v>0.004579454</v>
      </c>
    </row>
    <row r="32" spans="1:7" ht="12.75">
      <c r="A32" t="s">
        <v>40</v>
      </c>
      <c r="B32" s="49">
        <v>0.04125028</v>
      </c>
      <c r="C32" s="49">
        <v>0.05726516</v>
      </c>
      <c r="D32" s="49">
        <v>0.006949014</v>
      </c>
      <c r="E32" s="49">
        <v>0.02159955</v>
      </c>
      <c r="F32" s="49">
        <v>-0.01243136</v>
      </c>
      <c r="G32" s="49">
        <v>0.02494123</v>
      </c>
    </row>
    <row r="33" spans="1:7" ht="12.75">
      <c r="A33" t="s">
        <v>41</v>
      </c>
      <c r="B33" s="49">
        <v>0.1441381</v>
      </c>
      <c r="C33" s="49">
        <v>0.128982</v>
      </c>
      <c r="D33" s="49">
        <v>0.0996034</v>
      </c>
      <c r="E33" s="49">
        <v>0.09374051</v>
      </c>
      <c r="F33" s="49">
        <v>0.1207685</v>
      </c>
      <c r="G33" s="49">
        <v>0.1145343</v>
      </c>
    </row>
    <row r="34" spans="1:7" ht="12.75">
      <c r="A34" t="s">
        <v>42</v>
      </c>
      <c r="B34" s="49">
        <v>-0.03521378</v>
      </c>
      <c r="C34" s="49">
        <v>-0.01839848</v>
      </c>
      <c r="D34" s="49">
        <v>-0.01507506</v>
      </c>
      <c r="E34" s="49">
        <v>-0.00647447</v>
      </c>
      <c r="F34" s="49">
        <v>-0.008691491</v>
      </c>
      <c r="G34" s="49">
        <v>-0.01587927</v>
      </c>
    </row>
    <row r="35" spans="1:7" ht="12.75">
      <c r="A35" t="s">
        <v>43</v>
      </c>
      <c r="B35" s="49">
        <v>-0.003190166</v>
      </c>
      <c r="C35" s="49">
        <v>-0.006058808</v>
      </c>
      <c r="D35" s="49">
        <v>-0.006010575</v>
      </c>
      <c r="E35" s="49">
        <v>-0.002085266</v>
      </c>
      <c r="F35" s="49">
        <v>0.003300394</v>
      </c>
      <c r="G35" s="49">
        <v>-0.003424072</v>
      </c>
    </row>
    <row r="36" spans="1:6" ht="12.75">
      <c r="A36" t="s">
        <v>44</v>
      </c>
      <c r="B36" s="49">
        <v>26.474</v>
      </c>
      <c r="C36" s="49">
        <v>26.47705</v>
      </c>
      <c r="D36" s="49">
        <v>26.49231</v>
      </c>
      <c r="E36" s="49">
        <v>26.49536</v>
      </c>
      <c r="F36" s="49">
        <v>26.50757</v>
      </c>
    </row>
    <row r="37" spans="1:6" ht="12.75">
      <c r="A37" t="s">
        <v>45</v>
      </c>
      <c r="B37" s="49">
        <v>-0.3178914</v>
      </c>
      <c r="C37" s="49">
        <v>-0.3036499</v>
      </c>
      <c r="D37" s="49">
        <v>-0.2985636</v>
      </c>
      <c r="E37" s="49">
        <v>-0.293986</v>
      </c>
      <c r="F37" s="49">
        <v>-0.2965291</v>
      </c>
    </row>
    <row r="38" spans="1:7" ht="12.75">
      <c r="A38" t="s">
        <v>55</v>
      </c>
      <c r="B38" s="49">
        <v>-8.144267E-05</v>
      </c>
      <c r="C38" s="49">
        <v>0</v>
      </c>
      <c r="D38" s="49">
        <v>1.881942E-05</v>
      </c>
      <c r="E38" s="49">
        <v>2.633474E-05</v>
      </c>
      <c r="F38" s="49">
        <v>0</v>
      </c>
      <c r="G38" s="49">
        <v>0.0002506947</v>
      </c>
    </row>
    <row r="39" spans="1:7" ht="12.75">
      <c r="A39" t="s">
        <v>56</v>
      </c>
      <c r="B39" s="49">
        <v>0.0002127071</v>
      </c>
      <c r="C39" s="49">
        <v>1.236285E-05</v>
      </c>
      <c r="D39" s="49">
        <v>-0.000166905</v>
      </c>
      <c r="E39" s="49">
        <v>-9.136362E-05</v>
      </c>
      <c r="F39" s="49">
        <v>0.0002134724</v>
      </c>
      <c r="G39" s="49">
        <v>0.00111649</v>
      </c>
    </row>
    <row r="40" spans="2:5" ht="12.75">
      <c r="B40" t="s">
        <v>46</v>
      </c>
      <c r="C40" t="s">
        <v>47</v>
      </c>
      <c r="D40" t="s">
        <v>48</v>
      </c>
      <c r="E40">
        <v>3.118326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-8.14426782071968E-05</v>
      </c>
      <c r="C50">
        <f>-0.017/(C7*C7+C22*C22)*(C21*C22+C6*C7)</f>
        <v>6.213720049856875E-06</v>
      </c>
      <c r="D50">
        <f>-0.017/(D7*D7+D22*D22)*(D21*D22+D6*D7)</f>
        <v>1.8819416335261822E-05</v>
      </c>
      <c r="E50">
        <f>-0.017/(E7*E7+E22*E22)*(E21*E22+E6*E7)</f>
        <v>2.6334736248346698E-05</v>
      </c>
      <c r="F50">
        <f>-0.017/(F7*F7+F22*F22)*(F21*F22+F6*F7)</f>
        <v>-1.4284074937714417E-06</v>
      </c>
      <c r="G50">
        <f>(B50*B$4+C50*C$4+D50*D$4+E50*E$4+F50*F$4)/SUM(B$4:F$4)</f>
        <v>3.724680097821954E-07</v>
      </c>
    </row>
    <row r="51" spans="1:7" ht="12.75">
      <c r="A51" t="s">
        <v>59</v>
      </c>
      <c r="B51">
        <f>-0.017/(B7*B7+B22*B22)*(B21*B7-B6*B22)</f>
        <v>0.00021270716815313301</v>
      </c>
      <c r="C51">
        <f>-0.017/(C7*C7+C22*C22)*(C21*C7-C6*C22)</f>
        <v>1.2362850304693458E-05</v>
      </c>
      <c r="D51">
        <f>-0.017/(D7*D7+D22*D22)*(D21*D7-D6*D22)</f>
        <v>-0.00016690498011931814</v>
      </c>
      <c r="E51">
        <f>-0.017/(E7*E7+E22*E22)*(E21*E7-E6*E22)</f>
        <v>-9.136362577753569E-05</v>
      </c>
      <c r="F51">
        <f>-0.017/(F7*F7+F22*F22)*(F21*F7-F6*F22)</f>
        <v>0.00021347236002289895</v>
      </c>
      <c r="G51">
        <f>(B51*B$4+C51*C$4+D51*D$4+E51*E$4+F51*F$4)/SUM(B$4:F$4)</f>
        <v>2.1284344820508855E-07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9999.964020601446</v>
      </c>
      <c r="C62">
        <f>C7+(2/0.017)*(C8*C50-C23*C51)</f>
        <v>10000.00092407743</v>
      </c>
      <c r="D62">
        <f>D7+(2/0.017)*(D8*D50-D23*D51)</f>
        <v>10000.012237359266</v>
      </c>
      <c r="E62">
        <f>E7+(2/0.017)*(E8*E50-E23*E51)</f>
        <v>10000.027966532503</v>
      </c>
      <c r="F62">
        <f>F7+(2/0.017)*(F8*F50-F23*F51)</f>
        <v>9999.813389522635</v>
      </c>
    </row>
    <row r="63" spans="1:6" ht="12.75">
      <c r="A63" t="s">
        <v>67</v>
      </c>
      <c r="B63">
        <f>B8+(3/0.017)*(B9*B50-B24*B51)</f>
        <v>0.5940406376498784</v>
      </c>
      <c r="C63">
        <f>C8+(3/0.017)*(C9*C50-C24*C51)</f>
        <v>-2.0083671605172713</v>
      </c>
      <c r="D63">
        <f>D8+(3/0.017)*(D9*D50-D24*D51)</f>
        <v>0.9632355583829413</v>
      </c>
      <c r="E63">
        <f>E8+(3/0.017)*(E9*E50-E24*E51)</f>
        <v>1.3922065183018129</v>
      </c>
      <c r="F63">
        <f>F8+(3/0.017)*(F9*F50-F24*F51)</f>
        <v>-3.305570254240889</v>
      </c>
    </row>
    <row r="64" spans="1:6" ht="12.75">
      <c r="A64" t="s">
        <v>68</v>
      </c>
      <c r="B64">
        <f>B9+(4/0.017)*(B10*B50-B25*B51)</f>
        <v>-0.06393037985149173</v>
      </c>
      <c r="C64">
        <f>C9+(4/0.017)*(C10*C50-C25*C51)</f>
        <v>0.19569574147301513</v>
      </c>
      <c r="D64">
        <f>D9+(4/0.017)*(D10*D50-D25*D51)</f>
        <v>-0.3216474254440164</v>
      </c>
      <c r="E64">
        <f>E9+(4/0.017)*(E10*E50-E25*E51)</f>
        <v>0.19818535833903228</v>
      </c>
      <c r="F64">
        <f>F9+(4/0.017)*(F10*F50-F25*F51)</f>
        <v>-1.6658987547715387</v>
      </c>
    </row>
    <row r="65" spans="1:6" ht="12.75">
      <c r="A65" t="s">
        <v>69</v>
      </c>
      <c r="B65">
        <f>B10+(5/0.017)*(B11*B50-B26*B51)</f>
        <v>-0.33226134769877824</v>
      </c>
      <c r="C65">
        <f>C10+(5/0.017)*(C11*C50-C26*C51)</f>
        <v>0.09550668878057719</v>
      </c>
      <c r="D65">
        <f>D10+(5/0.017)*(D11*D50-D26*D51)</f>
        <v>-0.6626618379216728</v>
      </c>
      <c r="E65">
        <f>E10+(5/0.017)*(E11*E50-E26*E51)</f>
        <v>-0.42827730411069503</v>
      </c>
      <c r="F65">
        <f>F10+(5/0.017)*(F11*F50-F26*F51)</f>
        <v>-0.8284827328577479</v>
      </c>
    </row>
    <row r="66" spans="1:6" ht="12.75">
      <c r="A66" t="s">
        <v>70</v>
      </c>
      <c r="B66">
        <f>B11+(6/0.017)*(B12*B50-B27*B51)</f>
        <v>1.6369041952509695</v>
      </c>
      <c r="C66">
        <f>C11+(6/0.017)*(C12*C50-C27*C51)</f>
        <v>0.8534173214639942</v>
      </c>
      <c r="D66">
        <f>D11+(6/0.017)*(D12*D50-D27*D51)</f>
        <v>0.3432248998128857</v>
      </c>
      <c r="E66">
        <f>E11+(6/0.017)*(E12*E50-E27*E51)</f>
        <v>-0.7808114072705319</v>
      </c>
      <c r="F66">
        <f>F11+(6/0.017)*(F12*F50-F27*F51)</f>
        <v>10.371765674500585</v>
      </c>
    </row>
    <row r="67" spans="1:6" ht="12.75">
      <c r="A67" t="s">
        <v>71</v>
      </c>
      <c r="B67">
        <f>B12+(7/0.017)*(B13*B50-B28*B51)</f>
        <v>-0.059061272549807815</v>
      </c>
      <c r="C67">
        <f>C12+(7/0.017)*(C13*C50-C28*C51)</f>
        <v>-0.11976924490643678</v>
      </c>
      <c r="D67">
        <f>D12+(7/0.017)*(D13*D50-D28*D51)</f>
        <v>-0.19275200862690833</v>
      </c>
      <c r="E67">
        <f>E12+(7/0.017)*(E13*E50-E28*E51)</f>
        <v>-0.2372294998799913</v>
      </c>
      <c r="F67">
        <f>F12+(7/0.017)*(F13*F50-F28*F51)</f>
        <v>0.04576503148279213</v>
      </c>
    </row>
    <row r="68" spans="1:6" ht="12.75">
      <c r="A68" t="s">
        <v>72</v>
      </c>
      <c r="B68">
        <f>B13+(8/0.017)*(B14*B50-B29*B51)</f>
        <v>-0.04645165436037689</v>
      </c>
      <c r="C68">
        <f>C13+(8/0.017)*(C14*C50-C29*C51)</f>
        <v>0.002336002392605568</v>
      </c>
      <c r="D68">
        <f>D13+(8/0.017)*(D14*D50-D29*D51)</f>
        <v>-0.05146825808051881</v>
      </c>
      <c r="E68">
        <f>E13+(8/0.017)*(E14*E50-E29*E51)</f>
        <v>0.1228822946524956</v>
      </c>
      <c r="F68">
        <f>F13+(8/0.017)*(F14*F50-F29*F51)</f>
        <v>-0.038612055599944045</v>
      </c>
    </row>
    <row r="69" spans="1:6" ht="12.75">
      <c r="A69" t="s">
        <v>73</v>
      </c>
      <c r="B69">
        <f>B14+(9/0.017)*(B15*B50-B30*B51)</f>
        <v>-0.06851598811597392</v>
      </c>
      <c r="C69">
        <f>C14+(9/0.017)*(C15*C50-C30*C51)</f>
        <v>0.022641980149077715</v>
      </c>
      <c r="D69">
        <f>D14+(9/0.017)*(D15*D50-D30*D51)</f>
        <v>-0.05033449862227821</v>
      </c>
      <c r="E69">
        <f>E14+(9/0.017)*(E15*E50-E30*E51)</f>
        <v>-0.06424064371645945</v>
      </c>
      <c r="F69">
        <f>F14+(9/0.017)*(F15*F50-F30*F51)</f>
        <v>0.03730417330816721</v>
      </c>
    </row>
    <row r="70" spans="1:6" ht="12.75">
      <c r="A70" t="s">
        <v>74</v>
      </c>
      <c r="B70">
        <f>B15+(10/0.017)*(B16*B50-B31*B51)</f>
        <v>-0.32325244072086395</v>
      </c>
      <c r="C70">
        <f>C15+(10/0.017)*(C16*C50-C31*C51)</f>
        <v>-0.07194061277801742</v>
      </c>
      <c r="D70">
        <f>D15+(10/0.017)*(D16*D50-D31*D51)</f>
        <v>-0.040517694041843126</v>
      </c>
      <c r="E70">
        <f>E15+(10/0.017)*(E16*E50-E31*E51)</f>
        <v>-0.12227139627980102</v>
      </c>
      <c r="F70">
        <f>F15+(10/0.017)*(F16*F50-F31*F51)</f>
        <v>-0.07391820952978372</v>
      </c>
    </row>
    <row r="71" spans="1:6" ht="12.75">
      <c r="A71" t="s">
        <v>75</v>
      </c>
      <c r="B71">
        <f>B16+(11/0.017)*(B17*B50-B32*B51)</f>
        <v>0.01680562252421574</v>
      </c>
      <c r="C71">
        <f>C16+(11/0.017)*(C17*C50-C32*C51)</f>
        <v>-0.0006362795665381111</v>
      </c>
      <c r="D71">
        <f>D16+(11/0.017)*(D17*D50-D32*D51)</f>
        <v>-0.0020734696943544096</v>
      </c>
      <c r="E71">
        <f>E16+(11/0.017)*(E17*E50-E32*E51)</f>
        <v>0.0023669024723636475</v>
      </c>
      <c r="F71">
        <f>F16+(11/0.017)*(F17*F50-F32*F51)</f>
        <v>0.009497106906254861</v>
      </c>
    </row>
    <row r="72" spans="1:6" ht="12.75">
      <c r="A72" t="s">
        <v>76</v>
      </c>
      <c r="B72">
        <f>B17+(12/0.017)*(B18*B50-B33*B51)</f>
        <v>-0.07108035934940006</v>
      </c>
      <c r="C72">
        <f>C17+(12/0.017)*(C18*C50-C33*C51)</f>
        <v>-0.05259721455475466</v>
      </c>
      <c r="D72">
        <f>D17+(12/0.017)*(D18*D50-D33*D51)</f>
        <v>-0.03111701919356604</v>
      </c>
      <c r="E72">
        <f>E17+(12/0.017)*(E18*E50-E33*E51)</f>
        <v>-0.05467509072420876</v>
      </c>
      <c r="F72">
        <f>F17+(12/0.017)*(F18*F50-F33*F51)</f>
        <v>-0.07141520669632959</v>
      </c>
    </row>
    <row r="73" spans="1:6" ht="12.75">
      <c r="A73" t="s">
        <v>77</v>
      </c>
      <c r="B73">
        <f>B18+(13/0.017)*(B19*B50-B34*B51)</f>
        <v>-8.137057367944844E-05</v>
      </c>
      <c r="C73">
        <f>C18+(13/0.017)*(C19*C50-C34*C51)</f>
        <v>0.00041587251599151196</v>
      </c>
      <c r="D73">
        <f>D18+(13/0.017)*(D19*D50-D34*D51)</f>
        <v>0.020547670284746765</v>
      </c>
      <c r="E73">
        <f>E18+(13/0.017)*(E19*E50-E34*E51)</f>
        <v>0.01565819903196173</v>
      </c>
      <c r="F73">
        <f>F18+(13/0.017)*(F19*F50-F34*F51)</f>
        <v>-0.00035912105247669617</v>
      </c>
    </row>
    <row r="74" spans="1:6" ht="12.75">
      <c r="A74" t="s">
        <v>78</v>
      </c>
      <c r="B74">
        <f>B19+(14/0.017)*(B20*B50-B35*B51)</f>
        <v>-0.2006704366085125</v>
      </c>
      <c r="C74">
        <f>C19+(14/0.017)*(C20*C50-C35*C51)</f>
        <v>-0.1953986407295666</v>
      </c>
      <c r="D74">
        <f>D19+(14/0.017)*(D20*D50-D35*D51)</f>
        <v>-0.20287377533280096</v>
      </c>
      <c r="E74">
        <f>E19+(14/0.017)*(E20*E50-E35*E51)</f>
        <v>-0.1903087202450404</v>
      </c>
      <c r="F74">
        <f>F19+(14/0.017)*(F20*F50-F35*F51)</f>
        <v>-0.18007969670406104</v>
      </c>
    </row>
    <row r="75" spans="1:6" ht="12.75">
      <c r="A75" t="s">
        <v>79</v>
      </c>
      <c r="B75" s="49">
        <f>B20</f>
        <v>0.002000284</v>
      </c>
      <c r="C75" s="49">
        <f>C20</f>
        <v>0.00103055</v>
      </c>
      <c r="D75" s="49">
        <f>D20</f>
        <v>-4.612275E-05</v>
      </c>
      <c r="E75" s="49">
        <f>E20</f>
        <v>0.001474425</v>
      </c>
      <c r="F75" s="49">
        <f>F20</f>
        <v>-0.01055404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142.35438926805412</v>
      </c>
      <c r="C82">
        <f>C22+(2/0.017)*(C8*C51+C23*C50)</f>
        <v>60.212942125753095</v>
      </c>
      <c r="D82">
        <f>D22+(2/0.017)*(D8*D51+D23*D50)</f>
        <v>-24.208971506011864</v>
      </c>
      <c r="E82">
        <f>E22+(2/0.017)*(E8*E51+E23*E50)</f>
        <v>-61.68287423593672</v>
      </c>
      <c r="F82">
        <f>F22+(2/0.017)*(F8*F51+F23*F50)</f>
        <v>-108.66833594881186</v>
      </c>
    </row>
    <row r="83" spans="1:6" ht="12.75">
      <c r="A83" t="s">
        <v>82</v>
      </c>
      <c r="B83">
        <f>B23+(3/0.017)*(B9*B51+B24*B50)</f>
        <v>1.183312458531115</v>
      </c>
      <c r="C83">
        <f>C23+(3/0.017)*(C9*C51+C24*C50)</f>
        <v>-1.6411700034571632</v>
      </c>
      <c r="D83">
        <f>D23+(3/0.017)*(D9*D51+D24*D50)</f>
        <v>0.5210373485723131</v>
      </c>
      <c r="E83">
        <f>E23+(3/0.017)*(E9*E51+E24*E50)</f>
        <v>2.2058716796954494</v>
      </c>
      <c r="F83">
        <f>F23+(3/0.017)*(F9*F51+F24*F50)</f>
        <v>7.387729968372851</v>
      </c>
    </row>
    <row r="84" spans="1:6" ht="12.75">
      <c r="A84" t="s">
        <v>83</v>
      </c>
      <c r="B84">
        <f>B24+(4/0.017)*(B10*B51+B25*B50)</f>
        <v>0.8571339776901373</v>
      </c>
      <c r="C84">
        <f>C24+(4/0.017)*(C10*C51+C25*C50)</f>
        <v>1.4985656162522052</v>
      </c>
      <c r="D84">
        <f>D24+(4/0.017)*(D10*D51+D25*D50)</f>
        <v>-0.42643455802604635</v>
      </c>
      <c r="E84">
        <f>E24+(4/0.017)*(E10*E51+E25*E50)</f>
        <v>0.8786860961010932</v>
      </c>
      <c r="F84">
        <f>F24+(4/0.017)*(F10*F51+F25*F50)</f>
        <v>-1.8896869906874174</v>
      </c>
    </row>
    <row r="85" spans="1:6" ht="12.75">
      <c r="A85" t="s">
        <v>84</v>
      </c>
      <c r="B85">
        <f>B25+(5/0.017)*(B11*B51+B26*B50)</f>
        <v>0.35295668148673154</v>
      </c>
      <c r="C85">
        <f>C25+(5/0.017)*(C11*C51+C26*C50)</f>
        <v>-0.7502912240183265</v>
      </c>
      <c r="D85">
        <f>D25+(5/0.017)*(D11*D51+D26*D50)</f>
        <v>0.13740755265313656</v>
      </c>
      <c r="E85">
        <f>E25+(5/0.017)*(E11*E51+E26*E50)</f>
        <v>0.7645978892110928</v>
      </c>
      <c r="F85">
        <f>F25+(5/0.017)*(F11*F51+F26*F50)</f>
        <v>-0.9234186733292787</v>
      </c>
    </row>
    <row r="86" spans="1:6" ht="12.75">
      <c r="A86" t="s">
        <v>85</v>
      </c>
      <c r="B86">
        <f>B26+(6/0.017)*(B12*B51+B27*B50)</f>
        <v>0.07363292793197775</v>
      </c>
      <c r="C86">
        <f>C26+(6/0.017)*(C12*C51+C27*C50)</f>
        <v>0.3596151951046618</v>
      </c>
      <c r="D86">
        <f>D26+(6/0.017)*(D12*D51+D27*D50)</f>
        <v>0.006535420671578755</v>
      </c>
      <c r="E86">
        <f>E26+(6/0.017)*(E12*E51+E27*E50)</f>
        <v>0.7021838778897993</v>
      </c>
      <c r="F86">
        <f>F26+(6/0.017)*(F12*F51+F27*F50)</f>
        <v>1.9684912676815003</v>
      </c>
    </row>
    <row r="87" spans="1:6" ht="12.75">
      <c r="A87" t="s">
        <v>86</v>
      </c>
      <c r="B87">
        <f>B27+(7/0.017)*(B13*B51+B28*B50)</f>
        <v>-0.012901468105348635</v>
      </c>
      <c r="C87">
        <f>C27+(7/0.017)*(C13*C51+C28*C50)</f>
        <v>0.14764199891554</v>
      </c>
      <c r="D87">
        <f>D27+(7/0.017)*(D13*D51+D28*D50)</f>
        <v>0.23986003438797915</v>
      </c>
      <c r="E87">
        <f>E27+(7/0.017)*(E13*E51+E28*E50)</f>
        <v>0.25350003556447703</v>
      </c>
      <c r="F87">
        <f>F27+(7/0.017)*(F13*F51+F28*F50)</f>
        <v>0.19465029166975611</v>
      </c>
    </row>
    <row r="88" spans="1:6" ht="12.75">
      <c r="A88" t="s">
        <v>87</v>
      </c>
      <c r="B88">
        <f>B28+(8/0.017)*(B14*B51+B29*B50)</f>
        <v>0.12883089538888648</v>
      </c>
      <c r="C88">
        <f>C28+(8/0.017)*(C14*C51+C29*C50)</f>
        <v>0.38815582504919505</v>
      </c>
      <c r="D88">
        <f>D28+(8/0.017)*(D14*D51+D29*D50)</f>
        <v>-0.12484632787874847</v>
      </c>
      <c r="E88">
        <f>E28+(8/0.017)*(E14*E51+E29*E50)</f>
        <v>0.02765073109414464</v>
      </c>
      <c r="F88">
        <f>F28+(8/0.017)*(F14*F51+F29*F50)</f>
        <v>-0.3681571263383967</v>
      </c>
    </row>
    <row r="89" spans="1:6" ht="12.75">
      <c r="A89" t="s">
        <v>88</v>
      </c>
      <c r="B89">
        <f>B29+(9/0.017)*(B15*B51+B30*B50)</f>
        <v>0.045937693176221324</v>
      </c>
      <c r="C89">
        <f>C29+(9/0.017)*(C15*C51+C30*C50)</f>
        <v>-0.05710297417662396</v>
      </c>
      <c r="D89">
        <f>D29+(9/0.017)*(D15*D51+D30*D50)</f>
        <v>-0.10070091663397907</v>
      </c>
      <c r="E89">
        <f>E29+(9/0.017)*(E15*E51+E30*E50)</f>
        <v>0.0381857559441198</v>
      </c>
      <c r="F89">
        <f>F29+(9/0.017)*(F15*F51+F30*F50)</f>
        <v>-0.014082118146802474</v>
      </c>
    </row>
    <row r="90" spans="1:6" ht="12.75">
      <c r="A90" t="s">
        <v>89</v>
      </c>
      <c r="B90">
        <f>B30+(10/0.017)*(B16*B51+B31*B50)</f>
        <v>-0.025634693255025088</v>
      </c>
      <c r="C90">
        <f>C30+(10/0.017)*(C16*C51+C31*C50)</f>
        <v>-0.037616852375573925</v>
      </c>
      <c r="D90">
        <f>D30+(10/0.017)*(D16*D51+D31*D50)</f>
        <v>-0.11121949617279199</v>
      </c>
      <c r="E90">
        <f>E30+(10/0.017)*(E16*E51+E31*E50)</f>
        <v>-0.050811981460385736</v>
      </c>
      <c r="F90">
        <f>F30+(10/0.017)*(F16*F51+F31*F50)</f>
        <v>0.33788167595510743</v>
      </c>
    </row>
    <row r="91" spans="1:6" ht="12.75">
      <c r="A91" t="s">
        <v>90</v>
      </c>
      <c r="B91">
        <f>B31+(11/0.017)*(B17*B51+B32*B50)</f>
        <v>-0.019528287049471918</v>
      </c>
      <c r="C91">
        <f>C31+(11/0.017)*(C17*C51+C32*C50)</f>
        <v>0.025576314831929174</v>
      </c>
      <c r="D91">
        <f>D31+(11/0.017)*(D17*D51+D32*D50)</f>
        <v>-0.00023873510382921813</v>
      </c>
      <c r="E91">
        <f>E31+(11/0.017)*(E17*E51+E32*E50)</f>
        <v>0.010313303309515288</v>
      </c>
      <c r="F91">
        <f>F31+(11/0.017)*(F17*F51+F32*F50)</f>
        <v>-0.010560123807583798</v>
      </c>
    </row>
    <row r="92" spans="1:6" ht="12.75">
      <c r="A92" t="s">
        <v>91</v>
      </c>
      <c r="B92">
        <f>B32+(12/0.017)*(B18*B51+B33*B50)</f>
        <v>0.030211251574484496</v>
      </c>
      <c r="C92">
        <f>C32+(12/0.017)*(C18*C51+C33*C50)</f>
        <v>0.05784111164727416</v>
      </c>
      <c r="D92">
        <f>D32+(12/0.017)*(D18*D51+D33*D50)</f>
        <v>0.005282085470977966</v>
      </c>
      <c r="E92">
        <f>E32+(12/0.017)*(E18*E51+E33*E50)</f>
        <v>0.02205610940181867</v>
      </c>
      <c r="F92">
        <f>F32+(12/0.017)*(F18*F51+F33*F50)</f>
        <v>-0.012850589407404928</v>
      </c>
    </row>
    <row r="93" spans="1:6" ht="12.75">
      <c r="A93" t="s">
        <v>92</v>
      </c>
      <c r="B93">
        <f>B33+(13/0.017)*(B19*B51+B34*B50)</f>
        <v>0.11362139170193311</v>
      </c>
      <c r="C93">
        <f>C33+(13/0.017)*(C19*C51+C34*C50)</f>
        <v>0.12704665562143885</v>
      </c>
      <c r="D93">
        <f>D33+(13/0.017)*(D19*D51+D34*D50)</f>
        <v>0.1251743464684859</v>
      </c>
      <c r="E93">
        <f>E33+(13/0.017)*(E19*E51+E34*E50)</f>
        <v>0.10689756382003378</v>
      </c>
      <c r="F93">
        <f>F33+(13/0.017)*(F19*F51+F34*F50)</f>
        <v>0.09147383050552138</v>
      </c>
    </row>
    <row r="94" spans="1:6" ht="12.75">
      <c r="A94" t="s">
        <v>93</v>
      </c>
      <c r="B94">
        <f>B34+(14/0.017)*(B20*B51+B35*B50)</f>
        <v>-0.03464942319332318</v>
      </c>
      <c r="C94">
        <f>C34+(14/0.017)*(C20*C51+C35*C50)</f>
        <v>-0.018418991812889918</v>
      </c>
      <c r="D94">
        <f>D34+(14/0.017)*(D20*D51+D35*D50)</f>
        <v>-0.015161874326667367</v>
      </c>
      <c r="E94">
        <f>E34+(14/0.017)*(E20*E51+E35*E50)</f>
        <v>-0.006630630730397978</v>
      </c>
      <c r="F94">
        <f>F34+(14/0.017)*(F20*F51+F35*F50)</f>
        <v>-0.010550781698669003</v>
      </c>
    </row>
    <row r="95" spans="1:6" ht="12.75">
      <c r="A95" t="s">
        <v>94</v>
      </c>
      <c r="B95" s="49">
        <f>B35</f>
        <v>-0.003190166</v>
      </c>
      <c r="C95" s="49">
        <f>C35</f>
        <v>-0.006058808</v>
      </c>
      <c r="D95" s="49">
        <f>D35</f>
        <v>-0.006010575</v>
      </c>
      <c r="E95" s="49">
        <f>E35</f>
        <v>-0.002085266</v>
      </c>
      <c r="F95" s="49">
        <f>F35</f>
        <v>0.003300394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0.5940427749800542</v>
      </c>
      <c r="C103">
        <f>C63*10000/C62</f>
        <v>-2.0083669749286117</v>
      </c>
      <c r="D103">
        <f>D63*10000/D62</f>
        <v>0.9632343796384252</v>
      </c>
      <c r="E103">
        <f>E63*10000/E62</f>
        <v>1.392202624793817</v>
      </c>
      <c r="F103">
        <f>F63*10000/F62</f>
        <v>-3.305631940796336</v>
      </c>
      <c r="G103">
        <f>AVERAGE(C103:E103)</f>
        <v>0.11569000983454347</v>
      </c>
      <c r="H103">
        <f>STDEV(C103:E103)</f>
        <v>1.8519495119275753</v>
      </c>
      <c r="I103">
        <f>(B103*B4+C103*C4+D103*D4+E103*E4+F103*F4)/SUM(B4:F4)</f>
        <v>-0.2723789790595856</v>
      </c>
      <c r="K103">
        <f>(LN(H103)+LN(H123))/2-LN(K114*K115^3)</f>
        <v>-3.242073393816721</v>
      </c>
    </row>
    <row r="104" spans="1:11" ht="12.75">
      <c r="A104" t="s">
        <v>68</v>
      </c>
      <c r="B104">
        <f>B64*10000/B62</f>
        <v>-0.06393060986998096</v>
      </c>
      <c r="C104">
        <f>C64*10000/C62</f>
        <v>0.195695723389215</v>
      </c>
      <c r="D104">
        <f>D64*10000/D62</f>
        <v>-0.3216470318329879</v>
      </c>
      <c r="E104">
        <f>E64*10000/E62</f>
        <v>0.19818480408485578</v>
      </c>
      <c r="F104">
        <f>F64*10000/F62</f>
        <v>-1.6659298427678604</v>
      </c>
      <c r="G104">
        <f>AVERAGE(C104:E104)</f>
        <v>0.024077831880360973</v>
      </c>
      <c r="H104">
        <f>STDEV(C104:E104)</f>
        <v>0.2994091012692961</v>
      </c>
      <c r="I104">
        <f>(B104*B4+C104*C4+D104*D4+E104*E4+F104*F4)/SUM(B4:F4)</f>
        <v>-0.21473332924218227</v>
      </c>
      <c r="K104">
        <f>(LN(H104)+LN(H124))/2-LN(K114*K115^4)</f>
        <v>-3.898978171028682</v>
      </c>
    </row>
    <row r="105" spans="1:11" ht="12.75">
      <c r="A105" t="s">
        <v>69</v>
      </c>
      <c r="B105">
        <f>B65*10000/B62</f>
        <v>-0.3322625431594247</v>
      </c>
      <c r="C105">
        <f>C65*10000/C62</f>
        <v>0.09550667995502045</v>
      </c>
      <c r="D105">
        <f>D65*10000/D62</f>
        <v>-0.6626610269995669</v>
      </c>
      <c r="E105">
        <f>E65*10000/E62</f>
        <v>-0.4282761063709301</v>
      </c>
      <c r="F105">
        <f>F65*10000/F62</f>
        <v>-0.8284981935020865</v>
      </c>
      <c r="G105">
        <f>AVERAGE(C105:E105)</f>
        <v>-0.33181015113849216</v>
      </c>
      <c r="H105">
        <f>STDEV(C105:E105)</f>
        <v>0.38818014935899836</v>
      </c>
      <c r="I105">
        <f>(B105*B4+C105*C4+D105*D4+E105*E4+F105*F4)/SUM(B4:F4)</f>
        <v>-0.39836902346238456</v>
      </c>
      <c r="K105">
        <f>(LN(H105)+LN(H125))/2-LN(K114*K115^5)</f>
        <v>-3.3055185632158386</v>
      </c>
    </row>
    <row r="106" spans="1:11" ht="12.75">
      <c r="A106" t="s">
        <v>70</v>
      </c>
      <c r="B106">
        <f>B66*10000/B62</f>
        <v>1.636910084755003</v>
      </c>
      <c r="C106">
        <f>C66*10000/C62</f>
        <v>0.853417242601633</v>
      </c>
      <c r="D106">
        <f>D66*10000/D62</f>
        <v>0.34322447979675885</v>
      </c>
      <c r="E106">
        <f>E66*10000/E62</f>
        <v>-0.7808092236178787</v>
      </c>
      <c r="F106">
        <f>F66*10000/F62</f>
        <v>10.371959226126824</v>
      </c>
      <c r="G106">
        <f>AVERAGE(C106:E106)</f>
        <v>0.1386108329268377</v>
      </c>
      <c r="H106">
        <f>STDEV(C106:E106)</f>
        <v>0.8361065088175876</v>
      </c>
      <c r="I106">
        <f>(B106*B4+C106*C4+D106*D4+E106*E4+F106*F4)/SUM(B4:F4)</f>
        <v>1.7243504126126346</v>
      </c>
      <c r="K106">
        <f>(LN(H106)+LN(H126))/2-LN(K114*K115^6)</f>
        <v>-2.722122950254173</v>
      </c>
    </row>
    <row r="107" spans="1:11" ht="12.75">
      <c r="A107" t="s">
        <v>71</v>
      </c>
      <c r="B107">
        <f>B67*10000/B62</f>
        <v>-0.059061485049478786</v>
      </c>
      <c r="C107">
        <f>C67*10000/C62</f>
        <v>-0.11976923383883219</v>
      </c>
      <c r="D107">
        <f>D67*10000/D62</f>
        <v>-0.19275177274963912</v>
      </c>
      <c r="E107">
        <f>E67*10000/E62</f>
        <v>-0.23722883643319484</v>
      </c>
      <c r="F107">
        <f>F67*10000/F62</f>
        <v>0.045765885522166566</v>
      </c>
      <c r="G107">
        <f>AVERAGE(C107:E107)</f>
        <v>-0.18324994767388872</v>
      </c>
      <c r="H107">
        <f>STDEV(C107:E107)</f>
        <v>0.059303482783340876</v>
      </c>
      <c r="I107">
        <f>(B107*B4+C107*C4+D107*D4+E107*E4+F107*F4)/SUM(B4:F4)</f>
        <v>-0.13464564948119018</v>
      </c>
      <c r="K107">
        <f>(LN(H107)+LN(H127))/2-LN(K114*K115^7)</f>
        <v>-4.353092575839687</v>
      </c>
    </row>
    <row r="108" spans="1:9" ht="12.75">
      <c r="A108" t="s">
        <v>72</v>
      </c>
      <c r="B108">
        <f>B68*10000/B62</f>
        <v>-0.04645182149123679</v>
      </c>
      <c r="C108">
        <f>C68*10000/C62</f>
        <v>0.002336002176740879</v>
      </c>
      <c r="D108">
        <f>D68*10000/D62</f>
        <v>-0.05146819509703939</v>
      </c>
      <c r="E108">
        <f>E68*10000/E62</f>
        <v>0.12288195099428795</v>
      </c>
      <c r="F108">
        <f>F68*10000/F62</f>
        <v>-0.03861277615480311</v>
      </c>
      <c r="G108">
        <f>AVERAGE(C108:E108)</f>
        <v>0.024583252691329813</v>
      </c>
      <c r="H108">
        <f>STDEV(C108:E108)</f>
        <v>0.08927876834450034</v>
      </c>
      <c r="I108">
        <f>(B108*B4+C108*C4+D108*D4+E108*E4+F108*F4)/SUM(B4:F4)</f>
        <v>0.005864242720313259</v>
      </c>
    </row>
    <row r="109" spans="1:9" ht="12.75">
      <c r="A109" t="s">
        <v>73</v>
      </c>
      <c r="B109">
        <f>B69*10000/B62</f>
        <v>-0.06851623463326525</v>
      </c>
      <c r="C109">
        <f>C69*10000/C62</f>
        <v>0.022641978056783623</v>
      </c>
      <c r="D109">
        <f>D69*10000/D62</f>
        <v>-0.05033443702621928</v>
      </c>
      <c r="E109">
        <f>E69*10000/E62</f>
        <v>-0.06424046405815684</v>
      </c>
      <c r="F109">
        <f>F69*10000/F62</f>
        <v>0.03730486945611693</v>
      </c>
      <c r="G109">
        <f>AVERAGE(C109:E109)</f>
        <v>-0.030644307675864166</v>
      </c>
      <c r="H109">
        <f>STDEV(C109:E109)</f>
        <v>0.0466681431207551</v>
      </c>
      <c r="I109">
        <f>(B109*B4+C109*C4+D109*D4+E109*E4+F109*F4)/SUM(B4:F4)</f>
        <v>-0.027047155793362934</v>
      </c>
    </row>
    <row r="110" spans="1:11" ht="12.75">
      <c r="A110" t="s">
        <v>74</v>
      </c>
      <c r="B110">
        <f>B70*10000/B62</f>
        <v>-0.3232536037678883</v>
      </c>
      <c r="C110">
        <f>C70*10000/C62</f>
        <v>-0.07194060613014837</v>
      </c>
      <c r="D110">
        <f>D70*10000/D62</f>
        <v>-0.04051764445894594</v>
      </c>
      <c r="E110">
        <f>E70*10000/E62</f>
        <v>-0.12227105433005951</v>
      </c>
      <c r="F110">
        <f>F70*10000/F62</f>
        <v>-0.07391958894676172</v>
      </c>
      <c r="G110">
        <f>AVERAGE(C110:E110)</f>
        <v>-0.07824310163971794</v>
      </c>
      <c r="H110">
        <f>STDEV(C110:E110)</f>
        <v>0.041239496767354944</v>
      </c>
      <c r="I110">
        <f>(B110*B4+C110*C4+D110*D4+E110*E4+F110*F4)/SUM(B4:F4)</f>
        <v>-0.11314756022120603</v>
      </c>
      <c r="K110">
        <f>EXP(AVERAGE(K103:K107))</f>
        <v>0.030066095698590926</v>
      </c>
    </row>
    <row r="111" spans="1:9" ht="12.75">
      <c r="A111" t="s">
        <v>75</v>
      </c>
      <c r="B111">
        <f>B71*10000/B62</f>
        <v>0.016805682990052365</v>
      </c>
      <c r="C111">
        <f>C71*10000/C62</f>
        <v>-0.0006362795077409579</v>
      </c>
      <c r="D111">
        <f>D71*10000/D62</f>
        <v>-0.002073467156978157</v>
      </c>
      <c r="E111">
        <f>E71*10000/E62</f>
        <v>0.002366895852976667</v>
      </c>
      <c r="F111">
        <f>F71*10000/F62</f>
        <v>0.009497284135527482</v>
      </c>
      <c r="G111">
        <f>AVERAGE(C111:E111)</f>
        <v>-0.00011428360391414919</v>
      </c>
      <c r="H111">
        <f>STDEV(C111:E111)</f>
        <v>0.002265737343063565</v>
      </c>
      <c r="I111">
        <f>(B111*B4+C111*C4+D111*D4+E111*E4+F111*F4)/SUM(B4:F4)</f>
        <v>0.0036218416730911724</v>
      </c>
    </row>
    <row r="112" spans="1:9" ht="12.75">
      <c r="A112" t="s">
        <v>76</v>
      </c>
      <c r="B112">
        <f>B72*10000/B62</f>
        <v>-0.07108061509317805</v>
      </c>
      <c r="C112">
        <f>C72*10000/C62</f>
        <v>-0.05259720969436522</v>
      </c>
      <c r="D112">
        <f>D72*10000/D62</f>
        <v>-0.031116981114598322</v>
      </c>
      <c r="E112">
        <f>E72*10000/E62</f>
        <v>-0.0546749378173662</v>
      </c>
      <c r="F112">
        <f>F72*10000/F62</f>
        <v>-0.07141653940378058</v>
      </c>
      <c r="G112">
        <f>AVERAGE(C112:E112)</f>
        <v>-0.04612970954210991</v>
      </c>
      <c r="H112">
        <f>STDEV(C112:E112)</f>
        <v>0.013042842852190565</v>
      </c>
      <c r="I112">
        <f>(B112*B4+C112*C4+D112*D4+E112*E4+F112*F4)/SUM(B4:F4)</f>
        <v>-0.05312637164623622</v>
      </c>
    </row>
    <row r="113" spans="1:9" ht="12.75">
      <c r="A113" t="s">
        <v>77</v>
      </c>
      <c r="B113">
        <f>B73*10000/B62</f>
        <v>-8.13708664469319E-05</v>
      </c>
      <c r="C113">
        <f>C73*10000/C62</f>
        <v>0.0004158724775616749</v>
      </c>
      <c r="D113">
        <f>D73*10000/D62</f>
        <v>0.0205476451398552</v>
      </c>
      <c r="E113">
        <f>E73*10000/E62</f>
        <v>0.01565815524153098</v>
      </c>
      <c r="F113">
        <f>F73*10000/F62</f>
        <v>-0.0003591277541768604</v>
      </c>
      <c r="G113">
        <f>AVERAGE(C113:E113)</f>
        <v>0.012207224286315951</v>
      </c>
      <c r="H113">
        <f>STDEV(C113:E113)</f>
        <v>0.010500179092511386</v>
      </c>
      <c r="I113">
        <f>(B113*B4+C113*C4+D113*D4+E113*E4+F113*F4)/SUM(B4:F4)</f>
        <v>0.008748287062854757</v>
      </c>
    </row>
    <row r="114" spans="1:11" ht="12.75">
      <c r="A114" t="s">
        <v>78</v>
      </c>
      <c r="B114">
        <f>B74*10000/B62</f>
        <v>-0.20067115861127188</v>
      </c>
      <c r="C114">
        <f>C74*10000/C62</f>
        <v>-0.19539862267322086</v>
      </c>
      <c r="D114">
        <f>D74*10000/D62</f>
        <v>-0.20287352706917733</v>
      </c>
      <c r="E114">
        <f>E74*10000/E62</f>
        <v>-0.19030818801902782</v>
      </c>
      <c r="F114">
        <f>F74*10000/F62</f>
        <v>-0.1800830572425888</v>
      </c>
      <c r="G114">
        <f>AVERAGE(C114:E114)</f>
        <v>-0.19619344592047536</v>
      </c>
      <c r="H114">
        <f>STDEV(C114:E114)</f>
        <v>0.006320264579673508</v>
      </c>
      <c r="I114">
        <f>(B114*B4+C114*C4+D114*D4+E114*E4+F114*F4)/SUM(B4:F4)</f>
        <v>-0.19468540882152172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0.00200029119692742</v>
      </c>
      <c r="C115">
        <f>C75*10000/C62</f>
        <v>0.0010305499047692092</v>
      </c>
      <c r="D115">
        <f>D75*10000/D62</f>
        <v>-4.612269355800286E-05</v>
      </c>
      <c r="E115">
        <f>E75*10000/E62</f>
        <v>0.0014744208765560631</v>
      </c>
      <c r="F115">
        <f>F75*10000/F62</f>
        <v>-0.010554236953119606</v>
      </c>
      <c r="G115">
        <f>AVERAGE(C115:E115)</f>
        <v>0.0008196160292557566</v>
      </c>
      <c r="H115">
        <f>STDEV(C115:E115)</f>
        <v>0.0007819098490447291</v>
      </c>
      <c r="I115">
        <f>(B115*B4+C115*C4+D115*D4+E115*E4+F115*F4)/SUM(B4:F4)</f>
        <v>-0.0005309345274326326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142.35490145242767</v>
      </c>
      <c r="C122">
        <f>C82*10000/C62</f>
        <v>60.21293656161152</v>
      </c>
      <c r="D122">
        <f>D82*10000/D62</f>
        <v>-24.20894188065994</v>
      </c>
      <c r="E122">
        <f>E82*10000/E62</f>
        <v>-61.68270173080843</v>
      </c>
      <c r="F122">
        <f>F82*10000/F62</f>
        <v>-108.67036385165925</v>
      </c>
      <c r="G122">
        <f>AVERAGE(C122:E122)</f>
        <v>-8.559569016618951</v>
      </c>
      <c r="H122">
        <f>STDEV(C122:E122)</f>
        <v>62.436478215522826</v>
      </c>
      <c r="I122">
        <f>(B122*B4+C122*C4+D122*D4+E122*E4+F122*F4)/SUM(B4:F4)</f>
        <v>-0.1168541882336395</v>
      </c>
    </row>
    <row r="123" spans="1:9" ht="12.75">
      <c r="A123" t="s">
        <v>82</v>
      </c>
      <c r="B123">
        <f>B83*10000/B62</f>
        <v>1.1833167160334892</v>
      </c>
      <c r="C123">
        <f>C83*10000/C62</f>
        <v>-1.6411698518003612</v>
      </c>
      <c r="D123">
        <f>D83*10000/D62</f>
        <v>0.5210367109609708</v>
      </c>
      <c r="E123">
        <f>E83*10000/E62</f>
        <v>2.2058655106544993</v>
      </c>
      <c r="F123">
        <f>F83*10000/F62</f>
        <v>7.387867833727166</v>
      </c>
      <c r="G123">
        <f>AVERAGE(C123:E123)</f>
        <v>0.3619107899383696</v>
      </c>
      <c r="H123">
        <f>STDEV(C123:E123)</f>
        <v>1.928447838042429</v>
      </c>
      <c r="I123">
        <f>(B123*B4+C123*C4+D123*D4+E123*E4+F123*F4)/SUM(B4:F4)</f>
        <v>1.421261572671544</v>
      </c>
    </row>
    <row r="124" spans="1:9" ht="12.75">
      <c r="A124" t="s">
        <v>83</v>
      </c>
      <c r="B124">
        <f>B84*10000/B62</f>
        <v>0.8571370616177328</v>
      </c>
      <c r="C124">
        <f>C84*10000/C62</f>
        <v>1.4985654777731514</v>
      </c>
      <c r="D124">
        <f>D84*10000/D62</f>
        <v>-0.4264340361833959</v>
      </c>
      <c r="E124">
        <f>E84*10000/E62</f>
        <v>0.878683638727639</v>
      </c>
      <c r="F124">
        <f>F84*10000/F62</f>
        <v>-1.8897222548846246</v>
      </c>
      <c r="G124">
        <f>AVERAGE(C124:E124)</f>
        <v>0.6502716934391315</v>
      </c>
      <c r="H124">
        <f>STDEV(C124:E124)</f>
        <v>0.982616300875421</v>
      </c>
      <c r="I124">
        <f>(B124*B4+C124*C4+D124*D4+E124*E4+F124*F4)/SUM(B4:F4)</f>
        <v>0.3404089886595239</v>
      </c>
    </row>
    <row r="125" spans="1:9" ht="12.75">
      <c r="A125" t="s">
        <v>84</v>
      </c>
      <c r="B125">
        <f>B85*10000/B62</f>
        <v>0.3529579514082122</v>
      </c>
      <c r="C125">
        <f>C85*10000/C62</f>
        <v>-0.7502911546856142</v>
      </c>
      <c r="D125">
        <f>D85*10000/D62</f>
        <v>0.13740738450278356</v>
      </c>
      <c r="E125">
        <f>E85*10000/E62</f>
        <v>0.7645957509019009</v>
      </c>
      <c r="F125">
        <f>F85*10000/F62</f>
        <v>-0.9234359056107949</v>
      </c>
      <c r="G125">
        <f>AVERAGE(C125:E125)</f>
        <v>0.05057066023969007</v>
      </c>
      <c r="H125">
        <f>STDEV(C125:E125)</f>
        <v>0.761167554938259</v>
      </c>
      <c r="I125">
        <f>(B125*B4+C125*C4+D125*D4+E125*E4+F125*F4)/SUM(B4:F4)</f>
        <v>-0.03576346338104483</v>
      </c>
    </row>
    <row r="126" spans="1:9" ht="12.75">
      <c r="A126" t="s">
        <v>85</v>
      </c>
      <c r="B126">
        <f>B86*10000/B62</f>
        <v>0.07363319285977701</v>
      </c>
      <c r="C126">
        <f>C86*10000/C62</f>
        <v>0.3596151618734363</v>
      </c>
      <c r="D126">
        <f>D86*10000/D62</f>
        <v>0.0065354126739594716</v>
      </c>
      <c r="E126">
        <f>E86*10000/E62</f>
        <v>0.7021819141304668</v>
      </c>
      <c r="F126">
        <f>F86*10000/F62</f>
        <v>1.968528002476525</v>
      </c>
      <c r="G126">
        <f>AVERAGE(C126:E126)</f>
        <v>0.35611082955928747</v>
      </c>
      <c r="H126">
        <f>STDEV(C126:E126)</f>
        <v>0.347836490331155</v>
      </c>
      <c r="I126">
        <f>(B126*B4+C126*C4+D126*D4+E126*E4+F126*F4)/SUM(B4:F4)</f>
        <v>0.5309894044563029</v>
      </c>
    </row>
    <row r="127" spans="1:9" ht="12.75">
      <c r="A127" t="s">
        <v>86</v>
      </c>
      <c r="B127">
        <f>B87*10000/B62</f>
        <v>-0.012901514524221936</v>
      </c>
      <c r="C127">
        <f>C87*10000/C62</f>
        <v>0.14764198527227737</v>
      </c>
      <c r="D127">
        <f>D87*10000/D62</f>
        <v>0.2398597408629969</v>
      </c>
      <c r="E127">
        <f>E87*10000/E62</f>
        <v>0.2534993266147613</v>
      </c>
      <c r="F127">
        <f>F87*10000/F62</f>
        <v>0.19465392411592616</v>
      </c>
      <c r="G127">
        <f>AVERAGE(C127:E127)</f>
        <v>0.2136670175833452</v>
      </c>
      <c r="H127">
        <f>STDEV(C127:E127)</f>
        <v>0.05758461811654303</v>
      </c>
      <c r="I127">
        <f>(B127*B4+C127*C4+D127*D4+E127*E4+F127*F4)/SUM(B4:F4)</f>
        <v>0.1783314165187008</v>
      </c>
    </row>
    <row r="128" spans="1:9" ht="12.75">
      <c r="A128" t="s">
        <v>87</v>
      </c>
      <c r="B128">
        <f>B88*10000/B62</f>
        <v>0.12883135891636735</v>
      </c>
      <c r="C128">
        <f>C88*10000/C62</f>
        <v>0.38815578918059457</v>
      </c>
      <c r="D128">
        <f>D88*10000/D62</f>
        <v>-0.12484617509999871</v>
      </c>
      <c r="E128">
        <f>E88*10000/E62</f>
        <v>0.027650653764853914</v>
      </c>
      <c r="F128">
        <f>F88*10000/F62</f>
        <v>-0.3681639966643133</v>
      </c>
      <c r="G128">
        <f>AVERAGE(C128:E128)</f>
        <v>0.09698675594848326</v>
      </c>
      <c r="H128">
        <f>STDEV(C128:E128)</f>
        <v>0.26343571348329137</v>
      </c>
      <c r="I128">
        <f>(B128*B4+C128*C4+D128*D4+E128*E4+F128*F4)/SUM(B4:F4)</f>
        <v>0.039337039727317634</v>
      </c>
    </row>
    <row r="129" spans="1:9" ht="12.75">
      <c r="A129" t="s">
        <v>88</v>
      </c>
      <c r="B129">
        <f>B89*10000/B62</f>
        <v>0.04593785845787314</v>
      </c>
      <c r="C129">
        <f>C89*10000/C62</f>
        <v>-0.057102968899867476</v>
      </c>
      <c r="D129">
        <f>D89*10000/D62</f>
        <v>-0.10070079340280035</v>
      </c>
      <c r="E129">
        <f>E89*10000/E62</f>
        <v>0.03818564915209998</v>
      </c>
      <c r="F129">
        <f>F89*10000/F62</f>
        <v>-0.014082380938785418</v>
      </c>
      <c r="G129">
        <f>AVERAGE(C129:E129)</f>
        <v>-0.03987270438352261</v>
      </c>
      <c r="H129">
        <f>STDEV(C129:E129)</f>
        <v>0.07102832176580211</v>
      </c>
      <c r="I129">
        <f>(B129*B4+C129*C4+D129*D4+E129*E4+F129*F4)/SUM(B4:F4)</f>
        <v>-0.023982219715694898</v>
      </c>
    </row>
    <row r="130" spans="1:9" ht="12.75">
      <c r="A130" t="s">
        <v>89</v>
      </c>
      <c r="B130">
        <f>B90*10000/B62</f>
        <v>-0.025634785487441476</v>
      </c>
      <c r="C130">
        <f>C90*10000/C62</f>
        <v>-0.03761684889948582</v>
      </c>
      <c r="D130">
        <f>D90*10000/D62</f>
        <v>-0.11121936006966535</v>
      </c>
      <c r="E130">
        <f>E90*10000/E62</f>
        <v>-0.05081183935729004</v>
      </c>
      <c r="F130">
        <f>F90*10000/F62</f>
        <v>0.33788798129885605</v>
      </c>
      <c r="G130">
        <f>AVERAGE(C130:E130)</f>
        <v>-0.06654934944214708</v>
      </c>
      <c r="H130">
        <f>STDEV(C130:E130)</f>
        <v>0.039243908194678205</v>
      </c>
      <c r="I130">
        <f>(B130*B4+C130*C4+D130*D4+E130*E4+F130*F4)/SUM(B4:F4)</f>
        <v>-0.006518230002694212</v>
      </c>
    </row>
    <row r="131" spans="1:9" ht="12.75">
      <c r="A131" t="s">
        <v>90</v>
      </c>
      <c r="B131">
        <f>B91*10000/B62</f>
        <v>-0.019528357311327</v>
      </c>
      <c r="C131">
        <f>C91*10000/C62</f>
        <v>0.025576312468479863</v>
      </c>
      <c r="D131">
        <f>D91*10000/D62</f>
        <v>-0.00023873481168085214</v>
      </c>
      <c r="E131">
        <f>E91*10000/E62</f>
        <v>0.010313274466862728</v>
      </c>
      <c r="F131">
        <f>F91*10000/F62</f>
        <v>-0.010560320874235746</v>
      </c>
      <c r="G131">
        <f>AVERAGE(C131:E131)</f>
        <v>0.011883617374553913</v>
      </c>
      <c r="H131">
        <f>STDEV(C131:E131)</f>
        <v>0.012978969495111518</v>
      </c>
      <c r="I131">
        <f>(B131*B4+C131*C4+D131*D4+E131*E4+F131*F4)/SUM(B4:F4)</f>
        <v>0.004331859388873512</v>
      </c>
    </row>
    <row r="132" spans="1:9" ht="12.75">
      <c r="A132" t="s">
        <v>91</v>
      </c>
      <c r="B132">
        <f>B92*10000/B62</f>
        <v>0.03021136027314171</v>
      </c>
      <c r="C132">
        <f>C92*10000/C62</f>
        <v>0.05784110630230807</v>
      </c>
      <c r="D132">
        <f>D92*10000/D62</f>
        <v>0.005282079007108119</v>
      </c>
      <c r="E132">
        <f>E92*10000/E62</f>
        <v>0.02205604771870113</v>
      </c>
      <c r="F132">
        <f>F92*10000/F62</f>
        <v>-0.012850829217342407</v>
      </c>
      <c r="G132">
        <f>AVERAGE(C132:E132)</f>
        <v>0.028393077676039102</v>
      </c>
      <c r="H132">
        <f>STDEV(C132:E132)</f>
        <v>0.026846439225054464</v>
      </c>
      <c r="I132">
        <f>(B132*B4+C132*C4+D132*D4+E132*E4+F132*F4)/SUM(B4:F4)</f>
        <v>0.02313557960084296</v>
      </c>
    </row>
    <row r="133" spans="1:9" ht="12.75">
      <c r="A133" t="s">
        <v>92</v>
      </c>
      <c r="B133">
        <f>B93*10000/B62</f>
        <v>0.11362180050633759</v>
      </c>
      <c r="C133">
        <f>C93*10000/C62</f>
        <v>0.1270466438813452</v>
      </c>
      <c r="D133">
        <f>D93*10000/D62</f>
        <v>0.12517419328832852</v>
      </c>
      <c r="E133">
        <f>E93*10000/E62</f>
        <v>0.10689726486545054</v>
      </c>
      <c r="F133">
        <f>F93*10000/F62</f>
        <v>0.09147553753489404</v>
      </c>
      <c r="G133">
        <f>AVERAGE(C133:E133)</f>
        <v>0.11970603401170808</v>
      </c>
      <c r="H133">
        <f>STDEV(C133:E133)</f>
        <v>0.011132158060655385</v>
      </c>
      <c r="I133">
        <f>(B133*B4+C133*C4+D133*D4+E133*E4+F133*F4)/SUM(B4:F4)</f>
        <v>0.11504548663659742</v>
      </c>
    </row>
    <row r="134" spans="1:9" ht="12.75">
      <c r="A134" t="s">
        <v>93</v>
      </c>
      <c r="B134">
        <f>B94*10000/B62</f>
        <v>-0.0346495478603124</v>
      </c>
      <c r="C134">
        <f>C94*10000/C62</f>
        <v>-0.01841899011083261</v>
      </c>
      <c r="D134">
        <f>D94*10000/D62</f>
        <v>-0.015161855772559745</v>
      </c>
      <c r="E134">
        <f>E94*10000/E62</f>
        <v>-0.006630612186874853</v>
      </c>
      <c r="F134">
        <f>F94*10000/F62</f>
        <v>-0.010550978590984156</v>
      </c>
      <c r="G134">
        <f>AVERAGE(C134:E134)</f>
        <v>-0.013403819356755739</v>
      </c>
      <c r="H134">
        <f>STDEV(C134:E134)</f>
        <v>0.0060876500021751654</v>
      </c>
      <c r="I134">
        <f>(B134*B4+C134*C4+D134*D4+E134*E4+F134*F4)/SUM(B4:F4)</f>
        <v>-0.016096619022146437</v>
      </c>
    </row>
    <row r="135" spans="1:9" ht="12.75">
      <c r="A135" t="s">
        <v>94</v>
      </c>
      <c r="B135">
        <f>B95*10000/B62</f>
        <v>-0.003190177478066694</v>
      </c>
      <c r="C135">
        <f>C95*10000/C62</f>
        <v>-0.006058807440119279</v>
      </c>
      <c r="D135">
        <f>D95*10000/D62</f>
        <v>-0.006010567644652434</v>
      </c>
      <c r="E135">
        <f>E95*10000/E62</f>
        <v>-0.0020852601682503726</v>
      </c>
      <c r="F135">
        <f>F95*10000/F62</f>
        <v>0.0033004555899593165</v>
      </c>
      <c r="G135">
        <f>AVERAGE(C135:E135)</f>
        <v>-0.004718211751007362</v>
      </c>
      <c r="H135">
        <f>STDEV(C135:E135)</f>
        <v>0.0022803305237012396</v>
      </c>
      <c r="I135">
        <f>(B135*B4+C135*C4+D135*D4+E135*E4+F135*F4)/SUM(B4:F4)</f>
        <v>-0.003423636292270098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2004-08-09T08:35:30Z</cp:lastPrinted>
  <dcterms:created xsi:type="dcterms:W3CDTF">2004-08-09T08:35:30Z</dcterms:created>
  <dcterms:modified xsi:type="dcterms:W3CDTF">2004-08-09T08:58:37Z</dcterms:modified>
  <cp:category/>
  <cp:version/>
  <cp:contentType/>
  <cp:contentStatus/>
</cp:coreProperties>
</file>