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<sst xmlns="http://schemas.openxmlformats.org/spreadsheetml/2006/main" count="712" uniqueCount="167">
  <si>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</si>
  <si>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</si>
  <si>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</si>
  <si>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</si>
  <si>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</si>
  <si>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</si>
  <si>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</si>
  <si>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</si>
  <si>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</si>
  <si>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</si>
  <si>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</si>
  <si>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</si>
  <si>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</si>
  <si>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</si>
  <si>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</si>
  <si>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</si>
  <si>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</si>
  <si>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</si>
  <si>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</si>
  <si>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</si>
  <si>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</si>
  <si>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</si>
  <si>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</si>
  <si>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</si>
  <si>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</si>
  <si>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</si>
  <si>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</si>
  <si>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</si>
  <si>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</si>
  <si>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</si>
  <si>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</si>
  <si>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</si>
  <si>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</si>
  <si>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</si>
  <si>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</si>
  <si>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</si>
  <si>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</si>
  <si>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</si>
  <si>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</si>
  <si>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</si>
  <si>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</si>
  <si>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</si>
  <si>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</si>
  <si>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</si>
  <si>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</si>
  <si>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</si>
  <si>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</si>
  <si>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</si>
  <si>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</si>
  <si>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</si>
  <si>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</si>
  <si>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</si>
  <si>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</si>
  <si>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</si>
  <si>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</si>
  <si>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</si>
  <si>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</si>
  <si>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</si>
  <si>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</si>
  <si>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</si>
  <si>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</si>
  <si>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</si>
  <si>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</si>
  <si>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</si>
  <si>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</si>
  <si>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</si>
  <si>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</si>
  <si>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</si>
  <si>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</si>
  <si>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</si>
  <si>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</si>
  <si>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</si>
  <si>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</si>
  <si>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</si>
  <si>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</si>
  <si>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</si>
  <si>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</si>
  <si>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</si>
  <si>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</si>
  <si>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</si>
  <si>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</si>
  <si>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</si>
  <si>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</si>
  <si>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</si>
  <si>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</si>
  <si>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</si>
  <si>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</si>
  <si>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</si>
  <si>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</si>
  <si>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</si>
  <si>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</si>
  <si>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</si>
  <si>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</si>
  <si>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</si>
  <si>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</si>
  <si>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</si>
  <si>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</si>
  <si>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</si>
  <si>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</si>
  <si>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</si>
  <si>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</si>
  <si>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</si>
  <si>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</si>
  <si>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</si>
  <si>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</si>
  <si>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</si>
  <si>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</si>
  <si>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</si>
  <si>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</si>
  <si>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</si>
  <si>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</si>
  <si>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</si>
  <si>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</si>
  <si>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</si>
  <si>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</si>
  <si>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</si>
  <si>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</si>
  <si>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</si>
  <si>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</si>
  <si>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</si>
  <si>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</si>
  <si>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</si>
  <si>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</si>
  <si>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</si>
  <si>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</si>
  <si>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</si>
  <si>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</si>
  <si>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</si>
  <si>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</si>
  <si>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</si>
  <si>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</si>
  <si>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</si>
  <si>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</si>
  <si>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</si>
  <si>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</si>
  <si>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</si>
  <si>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</si>
  <si>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</si>
  <si>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</si>
  <si>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</si>
  <si>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</si>
  <si>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</si>
  <si>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</si>
  <si>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</si>
  <si>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</si>
  <si>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</si>
  <si>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</si>
  <si>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</si>
  <si>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</si>
  <si>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</si>
  <si>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</si>
  <si>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</si>
  <si>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</si>
  <si>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</si>
  <si>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</si>
  <si>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</si>
  <si>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</si>
  <si>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</si>
  <si>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</si>
  <si>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</si>
  <si>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</si>
  <si>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4</t>
  </si>
  <si>
    <t>calculation-build with 0.95</t>
  </si>
  <si>
    <t>PS = 0.95 montiert</t>
  </si>
  <si>
    <t>PS 0.95</t>
  </si>
  <si>
    <t xml:space="preserve">AP 378  </t>
  </si>
  <si>
    <t>neu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</si>
</sst>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8"/>
            <a:ext cx="1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8" y="27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4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285750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92.6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63.66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67.81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56.83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66.76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59.53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54.03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295275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57.48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23.17711219637902</v>
      </c>
      <c r="C41" s="2">
        <f aca="true" t="shared" si="0" ref="C41:C55">($B$41*H41+$B$42*J41+$B$43*L41+$B$44*N41+$B$45*P41+$B$46*R41+$B$47*T41+$B$48*V41)/100</f>
        <v>2.034217883956375E-08</v>
      </c>
      <c r="D41" s="2">
        <f aca="true" t="shared" si="1" ref="D41:D55">($B$41*I41+$B$42*K41+$B$43*M41+$B$44*O41+$B$45*Q41+$B$46*S41+$B$47*U41+$B$48*W41)/100</f>
        <v>-4.9457326389343745E-08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-0.48631058938847893</v>
      </c>
      <c r="C42" s="2">
        <f t="shared" si="0"/>
        <v>-1.3684418236822773E-10</v>
      </c>
      <c r="D42" s="2">
        <f t="shared" si="1"/>
        <v>-5.100547458650253E-08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7.6949816962823565</v>
      </c>
      <c r="C43" s="2">
        <f t="shared" si="0"/>
        <v>-0.2481972247067957</v>
      </c>
      <c r="D43" s="2">
        <f t="shared" si="1"/>
        <v>-0.5945148934950626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-6.879176374459162</v>
      </c>
      <c r="C44" s="2">
        <f t="shared" si="0"/>
        <v>-0.004067285198426779</v>
      </c>
      <c r="D44" s="2">
        <f t="shared" si="1"/>
        <v>-0.7477291695313824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23.17711219637902</v>
      </c>
      <c r="C45" s="2">
        <f t="shared" si="0"/>
        <v>0.0571540214137532</v>
      </c>
      <c r="D45" s="2">
        <f t="shared" si="1"/>
        <v>-0.14140235707274884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-0.48631058938847893</v>
      </c>
      <c r="C46" s="2">
        <f t="shared" si="0"/>
        <v>-0.0009496991158049541</v>
      </c>
      <c r="D46" s="2">
        <f t="shared" si="1"/>
        <v>-0.09185363741896006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7.6949816962823565</v>
      </c>
      <c r="C47" s="2">
        <f t="shared" si="0"/>
        <v>-0.01022480218595213</v>
      </c>
      <c r="D47" s="2">
        <f t="shared" si="1"/>
        <v>-0.023768031410794928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-6.879176374459162</v>
      </c>
      <c r="C48" s="2">
        <f t="shared" si="0"/>
        <v>-0.00046538042814146536</v>
      </c>
      <c r="D48" s="2">
        <f t="shared" si="1"/>
        <v>-0.021445392926774207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0.0011031982101219278</v>
      </c>
      <c r="D49" s="2">
        <f t="shared" si="1"/>
        <v>-0.002950020326654108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-7.636958986960661E-05</v>
      </c>
      <c r="D50" s="2">
        <f t="shared" si="1"/>
        <v>-0.0014119406501573797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-0.00015489837681806706</v>
      </c>
      <c r="D51" s="2">
        <f t="shared" si="1"/>
        <v>-0.00030210721153009983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-3.314586449241008E-05</v>
      </c>
      <c r="D52" s="2">
        <f t="shared" si="1"/>
        <v>-0.00031391034386532096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1.8942962447596422E-05</v>
      </c>
      <c r="D53" s="2">
        <f t="shared" si="1"/>
        <v>-6.623250399419974E-05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-6.029971874934115E-06</v>
      </c>
      <c r="D54" s="2">
        <f t="shared" si="1"/>
        <v>-5.2129558736869856E-05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-1.0282448817344315E-05</v>
      </c>
      <c r="D55" s="2">
        <f t="shared" si="1"/>
        <v>-1.850632784286195E-05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159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112</v>
      </c>
      <c r="L32" s="105"/>
      <c r="M32" s="102" t="s">
        <v>104</v>
      </c>
      <c r="N32" s="102">
        <f>MIN(N3:N31)</f>
        <v>0</v>
      </c>
      <c r="O32" s="102"/>
      <c r="P32" s="102"/>
      <c r="Q32" s="115"/>
      <c r="R32" s="115" t="s">
        <v>102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106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107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105</v>
      </c>
      <c r="N33" s="102">
        <f>MAX(N3:N31)</f>
        <v>0</v>
      </c>
      <c r="O33" s="102"/>
      <c r="P33" s="102"/>
      <c r="Q33" s="115"/>
      <c r="R33" s="115" t="s">
        <v>103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108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111</v>
      </c>
      <c r="L34" s="108"/>
      <c r="M34" s="102"/>
      <c r="N34" s="102"/>
      <c r="O34" s="102"/>
      <c r="P34" s="102"/>
      <c r="Q34" s="102"/>
      <c r="R34" s="115" t="s">
        <v>110</v>
      </c>
      <c r="S34" s="102" t="e">
        <f>ABS(S32/$G$33)</f>
        <v>#DIV/0!</v>
      </c>
      <c r="T34" s="102" t="e">
        <f>ABS(T32/$H$33)</f>
        <v>#DIV/0!</v>
      </c>
      <c r="U34" s="115" t="s">
        <v>109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4.0039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1.0125</v>
      </c>
      <c r="I2" s="28" t="s">
        <v>162</v>
      </c>
    </row>
    <row r="3" spans="1:9" s="33" customFormat="1" ht="13.5" thickBot="1">
      <c r="A3" s="30">
        <v>1101</v>
      </c>
      <c r="B3" s="31">
        <v>67.81666666666668</v>
      </c>
      <c r="C3" s="31">
        <v>92.6</v>
      </c>
      <c r="D3" s="31">
        <v>8.459394792635358</v>
      </c>
      <c r="E3" s="31">
        <v>8.341553353416538</v>
      </c>
      <c r="F3" s="32" t="s">
        <v>69</v>
      </c>
      <c r="H3" s="34">
        <v>0.0625</v>
      </c>
      <c r="I3" s="33" t="s">
        <v>160</v>
      </c>
    </row>
    <row r="4" spans="1:9" ht="16.5" customHeight="1">
      <c r="A4" s="35">
        <v>1103</v>
      </c>
      <c r="B4" s="36">
        <v>57.48333333333334</v>
      </c>
      <c r="C4" s="36">
        <v>56.83333333333334</v>
      </c>
      <c r="D4" s="36">
        <v>7.3245097898345835</v>
      </c>
      <c r="E4" s="36">
        <v>7.776648450359335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1104</v>
      </c>
      <c r="B5" s="41">
        <v>59.53</v>
      </c>
      <c r="C5" s="41">
        <v>66.76333333333334</v>
      </c>
      <c r="D5" s="41">
        <v>7.590110597865004</v>
      </c>
      <c r="E5" s="41">
        <v>7.704816288214441</v>
      </c>
      <c r="F5" s="37" t="s">
        <v>71</v>
      </c>
      <c r="I5" s="42"/>
    </row>
    <row r="6" spans="1:6" s="33" customFormat="1" ht="13.5" thickBot="1">
      <c r="A6" s="43">
        <v>1102</v>
      </c>
      <c r="B6" s="44">
        <v>54.03</v>
      </c>
      <c r="C6" s="44">
        <v>63.663333333333334</v>
      </c>
      <c r="D6" s="44">
        <v>7.425064776971721</v>
      </c>
      <c r="E6" s="44">
        <v>7.479639835960459</v>
      </c>
      <c r="F6" s="45" t="s">
        <v>72</v>
      </c>
    </row>
    <row r="7" spans="1:6" s="33" customFormat="1" ht="12.75">
      <c r="A7" s="46" t="s">
        <v>161</v>
      </c>
      <c r="B7" s="46"/>
      <c r="C7" s="46"/>
      <c r="D7" s="46"/>
      <c r="E7" s="46"/>
      <c r="F7" s="46"/>
    </row>
    <row r="8" ht="12.75"/>
    <row r="9" spans="1:4" ht="24" customHeight="1">
      <c r="A9" s="119" t="s">
        <v>113</v>
      </c>
      <c r="B9" s="120"/>
      <c r="C9" s="47" t="s">
        <v>158</v>
      </c>
      <c r="D9" s="122" t="s">
        <v>164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100</v>
      </c>
      <c r="E11" s="51"/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165</v>
      </c>
      <c r="B13" s="121"/>
      <c r="C13" s="122" t="s">
        <v>166</v>
      </c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163</v>
      </c>
      <c r="B15" s="55"/>
      <c r="C15" s="55"/>
      <c r="D15" s="55"/>
      <c r="E15" s="55"/>
      <c r="F15" s="42"/>
      <c r="K15" s="42"/>
    </row>
    <row r="16" ht="12.75">
      <c r="A16" s="56" t="s">
        <v>101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23.17711219637902</v>
      </c>
      <c r="C19" s="62">
        <v>93.16044552971232</v>
      </c>
      <c r="D19" s="63">
        <v>28.74829156520495</v>
      </c>
      <c r="K19" s="64" t="s">
        <v>93</v>
      </c>
    </row>
    <row r="20" spans="1:11" ht="12.75">
      <c r="A20" s="61" t="s">
        <v>57</v>
      </c>
      <c r="B20" s="62">
        <v>-0.48631058938847893</v>
      </c>
      <c r="C20" s="62">
        <v>71.54368941061148</v>
      </c>
      <c r="D20" s="63">
        <v>22.876201323635797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7.6949816962823565</v>
      </c>
      <c r="C21" s="62">
        <v>74.22498169628231</v>
      </c>
      <c r="D21" s="63">
        <v>23.22284680933053</v>
      </c>
      <c r="F21" s="39" t="s">
        <v>96</v>
      </c>
    </row>
    <row r="22" spans="1:11" ht="16.5" thickBot="1">
      <c r="A22" s="67" t="s">
        <v>59</v>
      </c>
      <c r="B22" s="68">
        <v>-6.879176374459162</v>
      </c>
      <c r="C22" s="68">
        <v>73.43749029220747</v>
      </c>
      <c r="D22" s="69">
        <v>26.161943877642006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21.506492771241845</v>
      </c>
      <c r="I23" s="42"/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-0.2481972247067957</v>
      </c>
      <c r="C27" s="78">
        <v>-0.004067285198426779</v>
      </c>
      <c r="D27" s="78">
        <v>0.0571540214137532</v>
      </c>
      <c r="E27" s="78">
        <v>-0.0009496991158049541</v>
      </c>
      <c r="F27" s="78">
        <v>-0.01022480218595213</v>
      </c>
      <c r="G27" s="78">
        <v>-0.00046538042814146536</v>
      </c>
      <c r="H27" s="78">
        <v>0.0011031982101219278</v>
      </c>
      <c r="I27" s="79">
        <v>-7.636958986960661E-05</v>
      </c>
    </row>
    <row r="28" spans="1:9" ht="13.5" thickBot="1">
      <c r="A28" s="80" t="s">
        <v>61</v>
      </c>
      <c r="B28" s="81">
        <v>-0.5945148934950626</v>
      </c>
      <c r="C28" s="81">
        <v>-0.7477291695313824</v>
      </c>
      <c r="D28" s="81">
        <v>-0.14140235707274884</v>
      </c>
      <c r="E28" s="81">
        <v>-0.09185363741896006</v>
      </c>
      <c r="F28" s="81">
        <v>-0.023768031410794928</v>
      </c>
      <c r="G28" s="81">
        <v>-0.021445392926774207</v>
      </c>
      <c r="H28" s="81">
        <v>-0.002950020326654108</v>
      </c>
      <c r="I28" s="82">
        <v>-0.0014119406501573797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112</v>
      </c>
      <c r="L32" s="105"/>
      <c r="M32" s="99" t="s">
        <v>104</v>
      </c>
      <c r="N32" s="102">
        <f>MIN(N3:N31)</f>
        <v>0</v>
      </c>
      <c r="O32" s="102"/>
      <c r="P32" s="102"/>
      <c r="Q32" s="115"/>
      <c r="R32" s="115" t="s">
        <v>156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106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107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105</v>
      </c>
      <c r="N33" s="102">
        <f>MAX(N3:N31)</f>
        <v>0</v>
      </c>
      <c r="O33" s="102"/>
      <c r="P33" s="102"/>
      <c r="Q33" s="115"/>
      <c r="R33" s="115" t="s">
        <v>157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108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111</v>
      </c>
      <c r="L34" s="108"/>
      <c r="M34" s="99"/>
      <c r="N34" s="102"/>
      <c r="O34" s="102"/>
      <c r="P34" s="102"/>
      <c r="Q34" s="102"/>
      <c r="R34" s="115" t="s">
        <v>110</v>
      </c>
      <c r="S34" s="102" t="e">
        <f>ABS(S32/$G$33)</f>
        <v>#DIV/0!</v>
      </c>
      <c r="T34" s="102" t="e">
        <f>ABS(T32/$H$33)</f>
        <v>#DIV/0!</v>
      </c>
      <c r="U34" s="115" t="s">
        <v>109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1101</v>
      </c>
      <c r="B39" s="89">
        <v>67.81666666666668</v>
      </c>
      <c r="C39" s="89">
        <v>92.6</v>
      </c>
      <c r="D39" s="89">
        <v>8.459394792635358</v>
      </c>
      <c r="E39" s="89">
        <v>8.341553353416538</v>
      </c>
      <c r="F39" s="90">
        <f>I39*D39/(23678+B39)*1000</f>
        <v>26.161943877642006</v>
      </c>
      <c r="G39" s="91" t="s">
        <v>59</v>
      </c>
      <c r="H39" s="92">
        <f>I39-B39+X39</f>
        <v>-6.879176374459162</v>
      </c>
      <c r="I39" s="92">
        <f>(B39+C42-2*X39)*(23678+B39)*E42/((23678+C42)*D39+E42*(23678+B39))</f>
        <v>73.43749029220747</v>
      </c>
      <c r="J39" s="39" t="s">
        <v>73</v>
      </c>
      <c r="K39" s="39">
        <f>(K40*K40+L40*L40+M40*M40+N40*N40+O40*O40+P40*P40+Q40*Q40+R40*R40+S40*S40+T40*T40+U40*U40+V40*V40+W40*W40)</f>
        <v>1.0070062053783913</v>
      </c>
      <c r="M39" s="39" t="s">
        <v>68</v>
      </c>
      <c r="N39" s="39">
        <f>(K44*K44+L44*L44+M44*M44+N44*N44+O44*O44+P44*P44+Q44*Q44+R44*R44+S44*S44+T44*T44+U44*U44+V44*V44+W44*W44)</f>
        <v>0.7694834283693083</v>
      </c>
      <c r="X39" s="28">
        <f>(1-$H$2)*1000</f>
        <v>-12.499999999999956</v>
      </c>
    </row>
    <row r="40" spans="1:24" ht="12.75">
      <c r="A40" s="86">
        <v>1103</v>
      </c>
      <c r="B40" s="89">
        <v>57.48333333333334</v>
      </c>
      <c r="C40" s="89">
        <v>56.83333333333334</v>
      </c>
      <c r="D40" s="89">
        <v>7.3245097898345835</v>
      </c>
      <c r="E40" s="89">
        <v>7.776648450359335</v>
      </c>
      <c r="F40" s="90">
        <f>I40*D40/(23678+B40)*1000</f>
        <v>28.74829156520495</v>
      </c>
      <c r="G40" s="91" t="s">
        <v>56</v>
      </c>
      <c r="H40" s="92">
        <f>I40-B40+X40</f>
        <v>23.17711219637902</v>
      </c>
      <c r="I40" s="92">
        <f>(B40+C39-2*X40)*(23678+B40)*E39/((23678+C39)*D40+E39*(23678+B40))</f>
        <v>93.16044552971232</v>
      </c>
      <c r="J40" s="39" t="s">
        <v>62</v>
      </c>
      <c r="K40" s="73">
        <f aca="true" t="shared" si="0" ref="K40:W40">SQRT(K41*K41+K42*K42)</f>
        <v>0.6442436037242444</v>
      </c>
      <c r="L40" s="73">
        <f t="shared" si="0"/>
        <v>0.7477402314821479</v>
      </c>
      <c r="M40" s="73">
        <f t="shared" si="0"/>
        <v>0.152516257328499</v>
      </c>
      <c r="N40" s="73">
        <f t="shared" si="0"/>
        <v>0.09185854688326145</v>
      </c>
      <c r="O40" s="73">
        <f t="shared" si="0"/>
        <v>0.025874039052424455</v>
      </c>
      <c r="P40" s="73">
        <f t="shared" si="0"/>
        <v>0.02145044187718832</v>
      </c>
      <c r="Q40" s="73">
        <f t="shared" si="0"/>
        <v>0.0031495501612910748</v>
      </c>
      <c r="R40" s="73">
        <f t="shared" si="0"/>
        <v>0.0014140044956872295</v>
      </c>
      <c r="S40" s="73">
        <f t="shared" si="0"/>
        <v>0.00033950298142927166</v>
      </c>
      <c r="T40" s="73">
        <f t="shared" si="0"/>
        <v>0.0003156554328989021</v>
      </c>
      <c r="U40" s="73">
        <f t="shared" si="0"/>
        <v>6.888817323483569E-05</v>
      </c>
      <c r="V40" s="73">
        <f t="shared" si="0"/>
        <v>5.247715174162238E-05</v>
      </c>
      <c r="W40" s="73">
        <f t="shared" si="0"/>
        <v>2.117103974557681E-05</v>
      </c>
      <c r="X40" s="28">
        <f>(1-$H$2)*1000</f>
        <v>-12.499999999999956</v>
      </c>
    </row>
    <row r="41" spans="1:24" ht="12.75">
      <c r="A41" s="86">
        <v>1104</v>
      </c>
      <c r="B41" s="89">
        <v>59.53</v>
      </c>
      <c r="C41" s="89">
        <v>66.76333333333334</v>
      </c>
      <c r="D41" s="89">
        <v>7.590110597865004</v>
      </c>
      <c r="E41" s="89">
        <v>7.704816288214441</v>
      </c>
      <c r="F41" s="90">
        <f>I41*D41/(23678+B41)*1000</f>
        <v>22.876201323635797</v>
      </c>
      <c r="G41" s="91" t="s">
        <v>57</v>
      </c>
      <c r="H41" s="92">
        <f>I41-B41+X41</f>
        <v>-0.48631058938847893</v>
      </c>
      <c r="I41" s="92">
        <f>(B41+C40-2*X41)*(23678+B41)*E40/((23678+C40)*D41+E40*(23678+B41))</f>
        <v>71.54368941061148</v>
      </c>
      <c r="J41" s="39" t="s">
        <v>60</v>
      </c>
      <c r="K41" s="73">
        <f>'calcul config'!C43</f>
        <v>-0.2481972247067957</v>
      </c>
      <c r="L41" s="73">
        <f>'calcul config'!C44</f>
        <v>-0.004067285198426779</v>
      </c>
      <c r="M41" s="73">
        <f>'calcul config'!C45</f>
        <v>0.0571540214137532</v>
      </c>
      <c r="N41" s="73">
        <f>'calcul config'!C46</f>
        <v>-0.0009496991158049541</v>
      </c>
      <c r="O41" s="73">
        <f>'calcul config'!C47</f>
        <v>-0.01022480218595213</v>
      </c>
      <c r="P41" s="73">
        <f>'calcul config'!C48</f>
        <v>-0.00046538042814146536</v>
      </c>
      <c r="Q41" s="73">
        <f>'calcul config'!C49</f>
        <v>0.0011031982101219278</v>
      </c>
      <c r="R41" s="73">
        <f>'calcul config'!C50</f>
        <v>-7.636958986960661E-05</v>
      </c>
      <c r="S41" s="73">
        <f>'calcul config'!C51</f>
        <v>-0.00015489837681806706</v>
      </c>
      <c r="T41" s="73">
        <f>'calcul config'!C52</f>
        <v>-3.314586449241008E-05</v>
      </c>
      <c r="U41" s="73">
        <f>'calcul config'!C53</f>
        <v>1.8942962447596422E-05</v>
      </c>
      <c r="V41" s="73">
        <f>'calcul config'!C54</f>
        <v>-6.029971874934115E-06</v>
      </c>
      <c r="W41" s="73">
        <f>'calcul config'!C55</f>
        <v>-1.0282448817344315E-05</v>
      </c>
      <c r="X41" s="28">
        <f>(1-$H$2)*1000</f>
        <v>-12.499999999999956</v>
      </c>
    </row>
    <row r="42" spans="1:24" ht="12.75">
      <c r="A42" s="86">
        <v>1102</v>
      </c>
      <c r="B42" s="89">
        <v>54.03</v>
      </c>
      <c r="C42" s="89">
        <v>63.663333333333334</v>
      </c>
      <c r="D42" s="89">
        <v>7.425064776971721</v>
      </c>
      <c r="E42" s="89">
        <v>7.479639835960459</v>
      </c>
      <c r="F42" s="90">
        <f>I42*D42/(23678+B42)*1000</f>
        <v>23.22284680933053</v>
      </c>
      <c r="G42" s="91" t="s">
        <v>58</v>
      </c>
      <c r="H42" s="92">
        <f>I42-B42+X42</f>
        <v>7.6949816962823565</v>
      </c>
      <c r="I42" s="92">
        <f>(B42+C41-2*X42)*(23678+B42)*E41/((23678+C41)*D42+E41*(23678+B42))</f>
        <v>74.22498169628231</v>
      </c>
      <c r="J42" s="39" t="s">
        <v>61</v>
      </c>
      <c r="K42" s="73">
        <f>'calcul config'!D43</f>
        <v>-0.5945148934950626</v>
      </c>
      <c r="L42" s="73">
        <f>'calcul config'!D44</f>
        <v>-0.7477291695313824</v>
      </c>
      <c r="M42" s="73">
        <f>'calcul config'!D45</f>
        <v>-0.14140235707274884</v>
      </c>
      <c r="N42" s="73">
        <f>'calcul config'!D46</f>
        <v>-0.09185363741896006</v>
      </c>
      <c r="O42" s="73">
        <f>'calcul config'!D47</f>
        <v>-0.023768031410794928</v>
      </c>
      <c r="P42" s="73">
        <f>'calcul config'!D48</f>
        <v>-0.021445392926774207</v>
      </c>
      <c r="Q42" s="73">
        <f>'calcul config'!D49</f>
        <v>-0.002950020326654108</v>
      </c>
      <c r="R42" s="73">
        <f>'calcul config'!D50</f>
        <v>-0.0014119406501573797</v>
      </c>
      <c r="S42" s="73">
        <f>'calcul config'!D51</f>
        <v>-0.00030210721153009983</v>
      </c>
      <c r="T42" s="73">
        <f>'calcul config'!D52</f>
        <v>-0.00031391034386532096</v>
      </c>
      <c r="U42" s="73">
        <f>'calcul config'!D53</f>
        <v>-6.623250399419974E-05</v>
      </c>
      <c r="V42" s="73">
        <f>'calcul config'!D54</f>
        <v>-5.2129558736869856E-05</v>
      </c>
      <c r="W42" s="73">
        <f>'calcul config'!D55</f>
        <v>-1.850632784286195E-05</v>
      </c>
      <c r="X42" s="28">
        <f>(1-$H$2)*1000</f>
        <v>-12.499999999999956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0.4294957358161629</v>
      </c>
      <c r="L44" s="73">
        <f>L40/(L43*1.5)</f>
        <v>0.7121335537925219</v>
      </c>
      <c r="M44" s="73">
        <f aca="true" t="shared" si="1" ref="M44:W44">M40/(M43*1.5)</f>
        <v>0.16946250814277666</v>
      </c>
      <c r="N44" s="73">
        <f t="shared" si="1"/>
        <v>0.12247806251101527</v>
      </c>
      <c r="O44" s="73">
        <f t="shared" si="1"/>
        <v>0.11499572912188648</v>
      </c>
      <c r="P44" s="73">
        <f t="shared" si="1"/>
        <v>0.1430029458479221</v>
      </c>
      <c r="Q44" s="73">
        <f t="shared" si="1"/>
        <v>0.02099700107527383</v>
      </c>
      <c r="R44" s="73">
        <f t="shared" si="1"/>
        <v>0.003142232212638288</v>
      </c>
      <c r="S44" s="73">
        <f t="shared" si="1"/>
        <v>0.004526706419056955</v>
      </c>
      <c r="T44" s="73">
        <f t="shared" si="1"/>
        <v>0.004208739105318693</v>
      </c>
      <c r="U44" s="73">
        <f t="shared" si="1"/>
        <v>0.0009185089764644757</v>
      </c>
      <c r="V44" s="73">
        <f t="shared" si="1"/>
        <v>0.000699695356554965</v>
      </c>
      <c r="W44" s="73">
        <f t="shared" si="1"/>
        <v>0.0002822805299410241</v>
      </c>
      <c r="X44" s="73"/>
      <c r="Y44" s="73"/>
    </row>
    <row r="45" s="101" customFormat="1" ht="12.75"/>
    <row r="46" spans="1:24" s="101" customFormat="1" ht="12.75">
      <c r="A46" s="101">
        <v>1104</v>
      </c>
      <c r="B46" s="101">
        <v>51.9</v>
      </c>
      <c r="C46" s="101">
        <v>65.5</v>
      </c>
      <c r="D46" s="101">
        <v>7.844276435741648</v>
      </c>
      <c r="E46" s="101">
        <v>7.947770505588761</v>
      </c>
      <c r="F46" s="101">
        <v>23.51562979250173</v>
      </c>
      <c r="G46" s="101" t="s">
        <v>59</v>
      </c>
      <c r="H46" s="101">
        <v>6.737669354755221</v>
      </c>
      <c r="I46" s="101">
        <v>71.13766935475518</v>
      </c>
      <c r="J46" s="101" t="s">
        <v>73</v>
      </c>
      <c r="K46" s="101">
        <v>1.007003587496597</v>
      </c>
      <c r="M46" s="101" t="s">
        <v>68</v>
      </c>
      <c r="N46" s="101">
        <v>0.7016894334662974</v>
      </c>
      <c r="X46" s="101">
        <v>-12.5</v>
      </c>
    </row>
    <row r="47" spans="1:24" s="101" customFormat="1" ht="12.75">
      <c r="A47" s="101">
        <v>1101</v>
      </c>
      <c r="B47" s="101">
        <v>68.55999755859375</v>
      </c>
      <c r="C47" s="101">
        <v>96.36000061035156</v>
      </c>
      <c r="D47" s="101">
        <v>8.360751152038574</v>
      </c>
      <c r="E47" s="101">
        <v>8.187004089355469</v>
      </c>
      <c r="F47" s="101">
        <v>27.293861181851828</v>
      </c>
      <c r="G47" s="101" t="s">
        <v>56</v>
      </c>
      <c r="H47" s="101">
        <v>-3.5388155100349206</v>
      </c>
      <c r="I47" s="101">
        <v>77.52118204855879</v>
      </c>
      <c r="J47" s="101" t="s">
        <v>62</v>
      </c>
      <c r="K47" s="101">
        <v>0.7610162333483295</v>
      </c>
      <c r="L47" s="101">
        <v>0.6150889502456093</v>
      </c>
      <c r="M47" s="101">
        <v>0.18016047647295327</v>
      </c>
      <c r="N47" s="101">
        <v>0.12570733933668196</v>
      </c>
      <c r="O47" s="101">
        <v>0.030564066723519804</v>
      </c>
      <c r="P47" s="101">
        <v>0.01764493603418739</v>
      </c>
      <c r="Q47" s="101">
        <v>0.003720288745776323</v>
      </c>
      <c r="R47" s="101">
        <v>0.0019349060731058952</v>
      </c>
      <c r="S47" s="101">
        <v>0.00040096567058495755</v>
      </c>
      <c r="T47" s="101">
        <v>0.00025960807608892665</v>
      </c>
      <c r="U47" s="101">
        <v>8.133501300077028E-05</v>
      </c>
      <c r="V47" s="101">
        <v>7.179376107967249E-05</v>
      </c>
      <c r="W47" s="101">
        <v>2.4997177987007614E-05</v>
      </c>
      <c r="X47" s="101">
        <v>-12.5</v>
      </c>
    </row>
    <row r="48" spans="1:24" s="101" customFormat="1" ht="12.75">
      <c r="A48" s="101">
        <v>1102</v>
      </c>
      <c r="B48" s="101">
        <v>55.2599983215332</v>
      </c>
      <c r="C48" s="101">
        <v>60.959999084472656</v>
      </c>
      <c r="D48" s="101">
        <v>7.37632942199707</v>
      </c>
      <c r="E48" s="101">
        <v>7.439471244812012</v>
      </c>
      <c r="F48" s="101">
        <v>28.85285927446098</v>
      </c>
      <c r="G48" s="101" t="s">
        <v>57</v>
      </c>
      <c r="H48" s="101">
        <v>25.073763795122645</v>
      </c>
      <c r="I48" s="101">
        <v>92.8337621166558</v>
      </c>
      <c r="J48" s="101" t="s">
        <v>60</v>
      </c>
      <c r="K48" s="101">
        <v>-0.7041268774239963</v>
      </c>
      <c r="L48" s="101">
        <v>0.0033477771576269633</v>
      </c>
      <c r="M48" s="101">
        <v>0.16745898414743732</v>
      </c>
      <c r="N48" s="101">
        <v>-0.0013005605222522476</v>
      </c>
      <c r="O48" s="101">
        <v>-0.028152411850354223</v>
      </c>
      <c r="P48" s="101">
        <v>0.00038305120847652205</v>
      </c>
      <c r="Q48" s="101">
        <v>0.003492858974340376</v>
      </c>
      <c r="R48" s="101">
        <v>-0.00010454389557354275</v>
      </c>
      <c r="S48" s="101">
        <v>-0.0003579267539402205</v>
      </c>
      <c r="T48" s="101">
        <v>2.7279145107874454E-05</v>
      </c>
      <c r="U48" s="101">
        <v>7.834403598190677E-05</v>
      </c>
      <c r="V48" s="101">
        <v>-8.253757536822814E-06</v>
      </c>
      <c r="W48" s="101">
        <v>-2.1921287825307346E-05</v>
      </c>
      <c r="X48" s="101">
        <v>-12.5</v>
      </c>
    </row>
    <row r="49" spans="1:24" s="101" customFormat="1" ht="12.75">
      <c r="A49" s="101">
        <v>1103</v>
      </c>
      <c r="B49" s="101">
        <v>54.619998931884766</v>
      </c>
      <c r="C49" s="101">
        <v>66.22000122070312</v>
      </c>
      <c r="D49" s="101">
        <v>7.285390377044678</v>
      </c>
      <c r="E49" s="101">
        <v>7.7569074630737305</v>
      </c>
      <c r="F49" s="101">
        <v>21.800383017713813</v>
      </c>
      <c r="G49" s="101" t="s">
        <v>58</v>
      </c>
      <c r="H49" s="101">
        <v>3.896127756503576</v>
      </c>
      <c r="I49" s="101">
        <v>71.0161266883883</v>
      </c>
      <c r="J49" s="101" t="s">
        <v>61</v>
      </c>
      <c r="K49" s="101">
        <v>0.28870581550916424</v>
      </c>
      <c r="L49" s="101">
        <v>0.6150798396162473</v>
      </c>
      <c r="M49" s="101">
        <v>0.06644761779981201</v>
      </c>
      <c r="N49" s="101">
        <v>-0.12570061139642744</v>
      </c>
      <c r="O49" s="101">
        <v>0.011899742925282286</v>
      </c>
      <c r="P49" s="101">
        <v>0.017640777744256323</v>
      </c>
      <c r="Q49" s="101">
        <v>0.0012808140135553885</v>
      </c>
      <c r="R49" s="101">
        <v>-0.0019320797306634071</v>
      </c>
      <c r="S49" s="101">
        <v>0.0001807260573394483</v>
      </c>
      <c r="T49" s="101">
        <v>0.0002581708763837964</v>
      </c>
      <c r="U49" s="101">
        <v>2.1853978262576566E-05</v>
      </c>
      <c r="V49" s="101">
        <v>-7.131773703987275E-05</v>
      </c>
      <c r="W49" s="101">
        <v>1.201316142379557E-05</v>
      </c>
      <c r="X49" s="101">
        <v>-12.5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114</v>
      </c>
    </row>
    <row r="56" spans="1:24" s="101" customFormat="1" ht="12.75" hidden="1">
      <c r="A56" s="101">
        <v>1104</v>
      </c>
      <c r="B56" s="101">
        <v>61.9</v>
      </c>
      <c r="C56" s="101">
        <v>77.2</v>
      </c>
      <c r="D56" s="101">
        <v>7.577004919889425</v>
      </c>
      <c r="E56" s="101">
        <v>7.544050300532702</v>
      </c>
      <c r="F56" s="101">
        <v>29.244586473399846</v>
      </c>
      <c r="G56" s="101" t="s">
        <v>59</v>
      </c>
      <c r="H56" s="101">
        <v>17.22770326272893</v>
      </c>
      <c r="I56" s="101">
        <v>91.62770326272889</v>
      </c>
      <c r="J56" s="101" t="s">
        <v>73</v>
      </c>
      <c r="K56" s="101">
        <v>1.136132890101537</v>
      </c>
      <c r="M56" s="101" t="s">
        <v>68</v>
      </c>
      <c r="N56" s="101">
        <v>0.6496726907684304</v>
      </c>
      <c r="X56" s="101">
        <v>-12.5</v>
      </c>
    </row>
    <row r="57" spans="1:24" s="101" customFormat="1" ht="12.75" hidden="1">
      <c r="A57" s="101">
        <v>1103</v>
      </c>
      <c r="B57" s="101">
        <v>55.47999954223633</v>
      </c>
      <c r="C57" s="101">
        <v>48.58000183105469</v>
      </c>
      <c r="D57" s="101">
        <v>7.396190643310547</v>
      </c>
      <c r="E57" s="101">
        <v>7.936574935913086</v>
      </c>
      <c r="F57" s="101">
        <v>24.801248529188825</v>
      </c>
      <c r="G57" s="101" t="s">
        <v>56</v>
      </c>
      <c r="H57" s="101">
        <v>11.60420323430438</v>
      </c>
      <c r="I57" s="101">
        <v>79.58420277654066</v>
      </c>
      <c r="J57" s="101" t="s">
        <v>62</v>
      </c>
      <c r="K57" s="101">
        <v>0.9745464444534738</v>
      </c>
      <c r="L57" s="101">
        <v>0.35184559698761775</v>
      </c>
      <c r="M57" s="101">
        <v>0.2307100150976156</v>
      </c>
      <c r="N57" s="101">
        <v>0.08781278153359451</v>
      </c>
      <c r="O57" s="101">
        <v>0.03913950262733782</v>
      </c>
      <c r="P57" s="101">
        <v>0.010093172524392107</v>
      </c>
      <c r="Q57" s="101">
        <v>0.004764228461895068</v>
      </c>
      <c r="R57" s="101">
        <v>0.0013516989667613128</v>
      </c>
      <c r="S57" s="101">
        <v>0.0005135141276785738</v>
      </c>
      <c r="T57" s="101">
        <v>0.00014851545916038056</v>
      </c>
      <c r="U57" s="101">
        <v>0.00010422330468502985</v>
      </c>
      <c r="V57" s="101">
        <v>5.016301732916231E-05</v>
      </c>
      <c r="W57" s="101">
        <v>3.201819194565161E-05</v>
      </c>
      <c r="X57" s="101">
        <v>-12.5</v>
      </c>
    </row>
    <row r="58" spans="1:24" s="101" customFormat="1" ht="12.75" hidden="1">
      <c r="A58" s="101">
        <v>1102</v>
      </c>
      <c r="B58" s="101">
        <v>46.060001373291016</v>
      </c>
      <c r="C58" s="101">
        <v>71.36000061035156</v>
      </c>
      <c r="D58" s="101">
        <v>7.48604154586792</v>
      </c>
      <c r="E58" s="101">
        <v>7.3624725341796875</v>
      </c>
      <c r="F58" s="101">
        <v>19.426399072998482</v>
      </c>
      <c r="G58" s="101" t="s">
        <v>57</v>
      </c>
      <c r="H58" s="101">
        <v>3.004318620742078</v>
      </c>
      <c r="I58" s="101">
        <v>61.56431999403305</v>
      </c>
      <c r="J58" s="101" t="s">
        <v>60</v>
      </c>
      <c r="K58" s="101">
        <v>0.5439195562394894</v>
      </c>
      <c r="L58" s="101">
        <v>0.0019156811670355026</v>
      </c>
      <c r="M58" s="101">
        <v>-0.13093267655985677</v>
      </c>
      <c r="N58" s="101">
        <v>-0.000907883855058585</v>
      </c>
      <c r="O58" s="101">
        <v>0.0214930936743626</v>
      </c>
      <c r="P58" s="101">
        <v>0.0002190351042960223</v>
      </c>
      <c r="Q58" s="101">
        <v>-0.002805740823490632</v>
      </c>
      <c r="R58" s="101">
        <v>-7.296409671959171E-05</v>
      </c>
      <c r="S58" s="101">
        <v>0.0002523850058177514</v>
      </c>
      <c r="T58" s="101">
        <v>1.5585057043949077E-05</v>
      </c>
      <c r="U58" s="101">
        <v>-6.786320734097873E-05</v>
      </c>
      <c r="V58" s="101">
        <v>-5.7526466590726455E-06</v>
      </c>
      <c r="W58" s="101">
        <v>1.480523418243927E-05</v>
      </c>
      <c r="X58" s="101">
        <v>-12.5</v>
      </c>
    </row>
    <row r="59" spans="1:24" s="101" customFormat="1" ht="12.75" hidden="1">
      <c r="A59" s="101">
        <v>1101</v>
      </c>
      <c r="B59" s="101">
        <v>78.36000061035156</v>
      </c>
      <c r="C59" s="101">
        <v>85.95999908447266</v>
      </c>
      <c r="D59" s="101">
        <v>8.424627304077148</v>
      </c>
      <c r="E59" s="101">
        <v>8.555306434631348</v>
      </c>
      <c r="F59" s="101">
        <v>28.90034651655533</v>
      </c>
      <c r="G59" s="101" t="s">
        <v>58</v>
      </c>
      <c r="H59" s="101">
        <v>-9.364759193867071</v>
      </c>
      <c r="I59" s="101">
        <v>81.49524141648445</v>
      </c>
      <c r="J59" s="101" t="s">
        <v>61</v>
      </c>
      <c r="K59" s="101">
        <v>-0.8086360669282225</v>
      </c>
      <c r="L59" s="101">
        <v>0.3518403818285209</v>
      </c>
      <c r="M59" s="101">
        <v>-0.1899572195922386</v>
      </c>
      <c r="N59" s="101">
        <v>-0.08780808816716443</v>
      </c>
      <c r="O59" s="101">
        <v>-0.03271005335092651</v>
      </c>
      <c r="P59" s="101">
        <v>0.010090795569737292</v>
      </c>
      <c r="Q59" s="101">
        <v>-0.003850414428153047</v>
      </c>
      <c r="R59" s="101">
        <v>-0.0013497282457344867</v>
      </c>
      <c r="S59" s="101">
        <v>-0.0004472119946556222</v>
      </c>
      <c r="T59" s="101">
        <v>0.00014769545560563304</v>
      </c>
      <c r="U59" s="101">
        <v>-7.910172140265909E-05</v>
      </c>
      <c r="V59" s="101">
        <v>-4.983207164047767E-05</v>
      </c>
      <c r="W59" s="101">
        <v>-2.8389604722005576E-05</v>
      </c>
      <c r="X59" s="101">
        <v>-12.5</v>
      </c>
    </row>
    <row r="60" s="101" customFormat="1" ht="12.75" hidden="1">
      <c r="A60" s="101" t="s">
        <v>120</v>
      </c>
    </row>
    <row r="61" spans="1:24" s="101" customFormat="1" ht="12.75" hidden="1">
      <c r="A61" s="101">
        <v>1104</v>
      </c>
      <c r="B61" s="101">
        <v>60.76</v>
      </c>
      <c r="C61" s="101">
        <v>67.96</v>
      </c>
      <c r="D61" s="101">
        <v>7.461592393579312</v>
      </c>
      <c r="E61" s="101">
        <v>7.626984354042995</v>
      </c>
      <c r="F61" s="101">
        <v>30.073504117634794</v>
      </c>
      <c r="G61" s="101" t="s">
        <v>59</v>
      </c>
      <c r="H61" s="101">
        <v>22.417659533085846</v>
      </c>
      <c r="I61" s="101">
        <v>95.6776595330858</v>
      </c>
      <c r="J61" s="101" t="s">
        <v>73</v>
      </c>
      <c r="K61" s="101">
        <v>0.7909311182314803</v>
      </c>
      <c r="M61" s="101" t="s">
        <v>68</v>
      </c>
      <c r="N61" s="101">
        <v>0.5013378411034621</v>
      </c>
      <c r="X61" s="101">
        <v>-12.5</v>
      </c>
    </row>
    <row r="62" spans="1:24" s="101" customFormat="1" ht="12.75" hidden="1">
      <c r="A62" s="101">
        <v>1103</v>
      </c>
      <c r="B62" s="101">
        <v>59.2400016784668</v>
      </c>
      <c r="C62" s="101">
        <v>59.7400016784668</v>
      </c>
      <c r="D62" s="101">
        <v>7.528056621551514</v>
      </c>
      <c r="E62" s="101">
        <v>7.953820705413818</v>
      </c>
      <c r="F62" s="101">
        <v>24.287555813057818</v>
      </c>
      <c r="G62" s="101" t="s">
        <v>56</v>
      </c>
      <c r="H62" s="101">
        <v>4.842783278043727</v>
      </c>
      <c r="I62" s="101">
        <v>76.58278495651048</v>
      </c>
      <c r="J62" s="101" t="s">
        <v>62</v>
      </c>
      <c r="K62" s="101">
        <v>0.7540496392579938</v>
      </c>
      <c r="L62" s="101">
        <v>0.41862366445726</v>
      </c>
      <c r="M62" s="101">
        <v>0.17851038794303162</v>
      </c>
      <c r="N62" s="101">
        <v>0.11895405254434414</v>
      </c>
      <c r="O62" s="101">
        <v>0.030283783432326714</v>
      </c>
      <c r="P62" s="101">
        <v>0.012008864688291102</v>
      </c>
      <c r="Q62" s="101">
        <v>0.003686225998420902</v>
      </c>
      <c r="R62" s="101">
        <v>0.0018310185753887987</v>
      </c>
      <c r="S62" s="101">
        <v>0.00039733963518711376</v>
      </c>
      <c r="T62" s="101">
        <v>0.00017671287642144357</v>
      </c>
      <c r="U62" s="101">
        <v>8.064275329143706E-05</v>
      </c>
      <c r="V62" s="101">
        <v>6.795449921728218E-05</v>
      </c>
      <c r="W62" s="101">
        <v>2.477789704354833E-05</v>
      </c>
      <c r="X62" s="101">
        <v>-12.5</v>
      </c>
    </row>
    <row r="63" spans="1:24" s="101" customFormat="1" ht="12.75" hidden="1">
      <c r="A63" s="101">
        <v>1102</v>
      </c>
      <c r="B63" s="101">
        <v>57.720001220703125</v>
      </c>
      <c r="C63" s="101">
        <v>69.0199966430664</v>
      </c>
      <c r="D63" s="101">
        <v>7.414557456970215</v>
      </c>
      <c r="E63" s="101">
        <v>7.50808048248291</v>
      </c>
      <c r="F63" s="101">
        <v>23.030623776984076</v>
      </c>
      <c r="G63" s="101" t="s">
        <v>57</v>
      </c>
      <c r="H63" s="101">
        <v>3.5063729555549106</v>
      </c>
      <c r="I63" s="101">
        <v>73.72637417625799</v>
      </c>
      <c r="J63" s="101" t="s">
        <v>60</v>
      </c>
      <c r="K63" s="101">
        <v>0.726588951993575</v>
      </c>
      <c r="L63" s="101">
        <v>0.0022791709001781534</v>
      </c>
      <c r="M63" s="101">
        <v>-0.1725410614101191</v>
      </c>
      <c r="N63" s="101">
        <v>-0.0012299899135148065</v>
      </c>
      <c r="O63" s="101">
        <v>0.029091891811184354</v>
      </c>
      <c r="P63" s="101">
        <v>0.0002605565623116731</v>
      </c>
      <c r="Q63" s="101">
        <v>-0.0035865158152148264</v>
      </c>
      <c r="R63" s="101">
        <v>-9.885485891561544E-05</v>
      </c>
      <c r="S63" s="101">
        <v>0.00037338424555434643</v>
      </c>
      <c r="T63" s="101">
        <v>1.853982233042061E-05</v>
      </c>
      <c r="U63" s="101">
        <v>-7.968902199053145E-05</v>
      </c>
      <c r="V63" s="101">
        <v>-7.793002634918113E-06</v>
      </c>
      <c r="W63" s="101">
        <v>2.299251753321987E-05</v>
      </c>
      <c r="X63" s="101">
        <v>-12.5</v>
      </c>
    </row>
    <row r="64" spans="1:24" s="101" customFormat="1" ht="12.75" hidden="1">
      <c r="A64" s="101">
        <v>1101</v>
      </c>
      <c r="B64" s="101">
        <v>59.84000015258789</v>
      </c>
      <c r="C64" s="101">
        <v>95.33999633789062</v>
      </c>
      <c r="D64" s="101">
        <v>8.529901504516602</v>
      </c>
      <c r="E64" s="101">
        <v>8.369563102722168</v>
      </c>
      <c r="F64" s="101">
        <v>25.8772676600531</v>
      </c>
      <c r="G64" s="101" t="s">
        <v>58</v>
      </c>
      <c r="H64" s="101">
        <v>-0.3262214436301871</v>
      </c>
      <c r="I64" s="101">
        <v>72.01377870895766</v>
      </c>
      <c r="J64" s="101" t="s">
        <v>61</v>
      </c>
      <c r="K64" s="101">
        <v>-0.20164164576294538</v>
      </c>
      <c r="L64" s="101">
        <v>0.4186174600080991</v>
      </c>
      <c r="M64" s="101">
        <v>-0.045777076479840396</v>
      </c>
      <c r="N64" s="101">
        <v>-0.11894769330060688</v>
      </c>
      <c r="O64" s="101">
        <v>-0.008412453258260092</v>
      </c>
      <c r="P64" s="101">
        <v>0.012006037705234866</v>
      </c>
      <c r="Q64" s="101">
        <v>-0.0008515670370840492</v>
      </c>
      <c r="R64" s="101">
        <v>-0.0018283480905690796</v>
      </c>
      <c r="S64" s="101">
        <v>-0.0001358785886828391</v>
      </c>
      <c r="T64" s="101">
        <v>0.00017573763308152533</v>
      </c>
      <c r="U64" s="101">
        <v>-1.2365817102649381E-05</v>
      </c>
      <c r="V64" s="101">
        <v>-6.750617063501502E-05</v>
      </c>
      <c r="W64" s="101">
        <v>-9.235167534227944E-06</v>
      </c>
      <c r="X64" s="101">
        <v>-12.5</v>
      </c>
    </row>
    <row r="65" s="101" customFormat="1" ht="12.75" hidden="1">
      <c r="A65" s="101" t="s">
        <v>126</v>
      </c>
    </row>
    <row r="66" spans="1:24" s="101" customFormat="1" ht="12.75" hidden="1">
      <c r="A66" s="101">
        <v>1104</v>
      </c>
      <c r="B66" s="101">
        <v>66.08</v>
      </c>
      <c r="C66" s="101">
        <v>60.98</v>
      </c>
      <c r="D66" s="101">
        <v>7.526773640592586</v>
      </c>
      <c r="E66" s="101">
        <v>7.870804886902124</v>
      </c>
      <c r="F66" s="101">
        <v>30.408989356664463</v>
      </c>
      <c r="G66" s="101" t="s">
        <v>59</v>
      </c>
      <c r="H66" s="101">
        <v>17.34868212613658</v>
      </c>
      <c r="I66" s="101">
        <v>95.92868212613654</v>
      </c>
      <c r="J66" s="101" t="s">
        <v>73</v>
      </c>
      <c r="K66" s="101">
        <v>1.2647759085333057</v>
      </c>
      <c r="M66" s="101" t="s">
        <v>68</v>
      </c>
      <c r="N66" s="101">
        <v>0.7117365327071014</v>
      </c>
      <c r="X66" s="101">
        <v>-12.5</v>
      </c>
    </row>
    <row r="67" spans="1:24" s="101" customFormat="1" ht="12.75" hidden="1">
      <c r="A67" s="101">
        <v>1103</v>
      </c>
      <c r="B67" s="101">
        <v>53.7599983215332</v>
      </c>
      <c r="C67" s="101">
        <v>51.060001373291016</v>
      </c>
      <c r="D67" s="101">
        <v>7.369711399078369</v>
      </c>
      <c r="E67" s="101">
        <v>7.780900478363037</v>
      </c>
      <c r="F67" s="101">
        <v>22.40767761974848</v>
      </c>
      <c r="G67" s="101" t="s">
        <v>56</v>
      </c>
      <c r="H67" s="101">
        <v>5.896643722568244</v>
      </c>
      <c r="I67" s="101">
        <v>72.1566420441014</v>
      </c>
      <c r="J67" s="101" t="s">
        <v>62</v>
      </c>
      <c r="K67" s="101">
        <v>1.033934733993823</v>
      </c>
      <c r="L67" s="101">
        <v>0.36444956729390476</v>
      </c>
      <c r="M67" s="101">
        <v>0.24476938300768722</v>
      </c>
      <c r="N67" s="101">
        <v>0.03405263404530454</v>
      </c>
      <c r="O67" s="101">
        <v>0.04152463113096371</v>
      </c>
      <c r="P67" s="101">
        <v>0.010454788345159198</v>
      </c>
      <c r="Q67" s="101">
        <v>0.005054496644185061</v>
      </c>
      <c r="R67" s="101">
        <v>0.0005241869088301511</v>
      </c>
      <c r="S67" s="101">
        <v>0.0005447985996993965</v>
      </c>
      <c r="T67" s="101">
        <v>0.0001538507833887129</v>
      </c>
      <c r="U67" s="101">
        <v>0.000110562428276667</v>
      </c>
      <c r="V67" s="101">
        <v>1.9456585937244313E-05</v>
      </c>
      <c r="W67" s="101">
        <v>3.397047907391744E-05</v>
      </c>
      <c r="X67" s="101">
        <v>-12.5</v>
      </c>
    </row>
    <row r="68" spans="1:24" s="101" customFormat="1" ht="12.75" hidden="1">
      <c r="A68" s="101">
        <v>1102</v>
      </c>
      <c r="B68" s="101">
        <v>61.439998626708984</v>
      </c>
      <c r="C68" s="101">
        <v>58.439998626708984</v>
      </c>
      <c r="D68" s="101">
        <v>7.448199272155762</v>
      </c>
      <c r="E68" s="101">
        <v>7.5513482093811035</v>
      </c>
      <c r="F68" s="101">
        <v>22.046112916851516</v>
      </c>
      <c r="G68" s="101" t="s">
        <v>57</v>
      </c>
      <c r="H68" s="101">
        <v>-3.6730313143444544</v>
      </c>
      <c r="I68" s="101">
        <v>70.26696731236449</v>
      </c>
      <c r="J68" s="101" t="s">
        <v>60</v>
      </c>
      <c r="K68" s="101">
        <v>0.8060260298121531</v>
      </c>
      <c r="L68" s="101">
        <v>0.001983680266735821</v>
      </c>
      <c r="M68" s="101">
        <v>-0.19254558598573707</v>
      </c>
      <c r="N68" s="101">
        <v>-0.00035184587373677747</v>
      </c>
      <c r="O68" s="101">
        <v>0.03208890246859297</v>
      </c>
      <c r="P68" s="101">
        <v>0.00022681068463275598</v>
      </c>
      <c r="Q68" s="101">
        <v>-0.004056568012905048</v>
      </c>
      <c r="R68" s="101">
        <v>-2.826088093897113E-05</v>
      </c>
      <c r="S68" s="101">
        <v>0.00039670160532283657</v>
      </c>
      <c r="T68" s="101">
        <v>1.6139665689821503E-05</v>
      </c>
      <c r="U68" s="101">
        <v>-9.367967084502707E-05</v>
      </c>
      <c r="V68" s="101">
        <v>-2.2228636639081133E-06</v>
      </c>
      <c r="W68" s="101">
        <v>2.3950088772032046E-05</v>
      </c>
      <c r="X68" s="101">
        <v>-12.5</v>
      </c>
    </row>
    <row r="69" spans="1:24" s="101" customFormat="1" ht="12.75" hidden="1">
      <c r="A69" s="101">
        <v>1101</v>
      </c>
      <c r="B69" s="101">
        <v>71.45999908447266</v>
      </c>
      <c r="C69" s="101">
        <v>91.76000213623047</v>
      </c>
      <c r="D69" s="101">
        <v>8.454293251037598</v>
      </c>
      <c r="E69" s="101">
        <v>8.316688537597656</v>
      </c>
      <c r="F69" s="101">
        <v>26.022689034044053</v>
      </c>
      <c r="G69" s="101" t="s">
        <v>58</v>
      </c>
      <c r="H69" s="101">
        <v>-10.85810943724597</v>
      </c>
      <c r="I69" s="101">
        <v>73.10188964722664</v>
      </c>
      <c r="J69" s="101" t="s">
        <v>61</v>
      </c>
      <c r="K69" s="101">
        <v>-0.6475670416444429</v>
      </c>
      <c r="L69" s="101">
        <v>0.3644441687190423</v>
      </c>
      <c r="M69" s="101">
        <v>-0.15112328799815405</v>
      </c>
      <c r="N69" s="101">
        <v>-0.034050816288373593</v>
      </c>
      <c r="O69" s="101">
        <v>-0.026355214454140352</v>
      </c>
      <c r="P69" s="101">
        <v>0.010452327791234497</v>
      </c>
      <c r="Q69" s="101">
        <v>-0.0030153262315632846</v>
      </c>
      <c r="R69" s="101">
        <v>-0.0005234245294189625</v>
      </c>
      <c r="S69" s="101">
        <v>-0.00037340775376082857</v>
      </c>
      <c r="T69" s="101">
        <v>0.00015300187822618862</v>
      </c>
      <c r="U69" s="101">
        <v>-5.872111900160385E-05</v>
      </c>
      <c r="V69" s="101">
        <v>-1.9329190709004094E-05</v>
      </c>
      <c r="W69" s="101">
        <v>-2.4091216165300727E-05</v>
      </c>
      <c r="X69" s="101">
        <v>-12.5</v>
      </c>
    </row>
    <row r="70" s="101" customFormat="1" ht="12.75" hidden="1">
      <c r="A70" s="101" t="s">
        <v>132</v>
      </c>
    </row>
    <row r="71" spans="1:24" s="101" customFormat="1" ht="12.75" hidden="1">
      <c r="A71" s="101">
        <v>1104</v>
      </c>
      <c r="B71" s="101">
        <v>59.18</v>
      </c>
      <c r="C71" s="101">
        <v>60.98</v>
      </c>
      <c r="D71" s="101">
        <v>7.482859801946993</v>
      </c>
      <c r="E71" s="101">
        <v>7.644624532335759</v>
      </c>
      <c r="F71" s="101">
        <v>29.496479740615488</v>
      </c>
      <c r="G71" s="101" t="s">
        <v>59</v>
      </c>
      <c r="H71" s="101">
        <v>21.888938547688063</v>
      </c>
      <c r="I71" s="101">
        <v>93.56893854768802</v>
      </c>
      <c r="J71" s="101" t="s">
        <v>73</v>
      </c>
      <c r="K71" s="101">
        <v>1.0738247384755624</v>
      </c>
      <c r="M71" s="101" t="s">
        <v>68</v>
      </c>
      <c r="N71" s="101">
        <v>0.6591331871136242</v>
      </c>
      <c r="X71" s="101">
        <v>-12.5</v>
      </c>
    </row>
    <row r="72" spans="1:24" s="101" customFormat="1" ht="12.75" hidden="1">
      <c r="A72" s="101">
        <v>1103</v>
      </c>
      <c r="B72" s="101">
        <v>59.060001373291016</v>
      </c>
      <c r="C72" s="101">
        <v>51.060001373291016</v>
      </c>
      <c r="D72" s="101">
        <v>7.285622596740723</v>
      </c>
      <c r="E72" s="101">
        <v>7.614921569824219</v>
      </c>
      <c r="F72" s="101">
        <v>22.792898687670764</v>
      </c>
      <c r="G72" s="101" t="s">
        <v>56</v>
      </c>
      <c r="H72" s="101">
        <v>2.7008317360853074</v>
      </c>
      <c r="I72" s="101">
        <v>74.26083310937628</v>
      </c>
      <c r="J72" s="101" t="s">
        <v>62</v>
      </c>
      <c r="K72" s="101">
        <v>0.8915676603374301</v>
      </c>
      <c r="L72" s="101">
        <v>0.47651039180316146</v>
      </c>
      <c r="M72" s="101">
        <v>0.2110659417666346</v>
      </c>
      <c r="N72" s="101">
        <v>0.07636249323628733</v>
      </c>
      <c r="O72" s="101">
        <v>0.035806763816499824</v>
      </c>
      <c r="P72" s="101">
        <v>0.013669468303234521</v>
      </c>
      <c r="Q72" s="101">
        <v>0.004358500696375572</v>
      </c>
      <c r="R72" s="101">
        <v>0.0011754264687647259</v>
      </c>
      <c r="S72" s="101">
        <v>0.0004697908130341175</v>
      </c>
      <c r="T72" s="101">
        <v>0.00020115399554828026</v>
      </c>
      <c r="U72" s="101">
        <v>9.534365681775182E-05</v>
      </c>
      <c r="V72" s="101">
        <v>4.3625209723961454E-05</v>
      </c>
      <c r="W72" s="101">
        <v>2.9294803256948025E-05</v>
      </c>
      <c r="X72" s="101">
        <v>-12.5</v>
      </c>
    </row>
    <row r="73" spans="1:24" s="101" customFormat="1" ht="12.75" hidden="1">
      <c r="A73" s="101">
        <v>1102</v>
      </c>
      <c r="B73" s="101">
        <v>52.060001373291016</v>
      </c>
      <c r="C73" s="101">
        <v>60.560001373291016</v>
      </c>
      <c r="D73" s="101">
        <v>7.4819536209106445</v>
      </c>
      <c r="E73" s="101">
        <v>7.611796855926514</v>
      </c>
      <c r="F73" s="101">
        <v>20.376076147950453</v>
      </c>
      <c r="G73" s="101" t="s">
        <v>57</v>
      </c>
      <c r="H73" s="101">
        <v>0.06556757330783292</v>
      </c>
      <c r="I73" s="101">
        <v>64.6255689465988</v>
      </c>
      <c r="J73" s="101" t="s">
        <v>60</v>
      </c>
      <c r="K73" s="101">
        <v>0.838196967906334</v>
      </c>
      <c r="L73" s="101">
        <v>0.002593733583379706</v>
      </c>
      <c r="M73" s="101">
        <v>-0.1992361298902271</v>
      </c>
      <c r="N73" s="101">
        <v>-0.000789482960659259</v>
      </c>
      <c r="O73" s="101">
        <v>0.03352972413196979</v>
      </c>
      <c r="P73" s="101">
        <v>0.0002965643940566091</v>
      </c>
      <c r="Q73" s="101">
        <v>-0.0041505305995498745</v>
      </c>
      <c r="R73" s="101">
        <v>-6.343929445737228E-05</v>
      </c>
      <c r="S73" s="101">
        <v>0.00042778901004351553</v>
      </c>
      <c r="T73" s="101">
        <v>2.1105149584262625E-05</v>
      </c>
      <c r="U73" s="101">
        <v>-9.281260255076906E-05</v>
      </c>
      <c r="V73" s="101">
        <v>-4.997644086331007E-06</v>
      </c>
      <c r="W73" s="101">
        <v>2.6261153065455928E-05</v>
      </c>
      <c r="X73" s="101">
        <v>-12.5</v>
      </c>
    </row>
    <row r="74" spans="1:24" s="101" customFormat="1" ht="12.75" hidden="1">
      <c r="A74" s="101">
        <v>1101</v>
      </c>
      <c r="B74" s="101">
        <v>63.29999923706055</v>
      </c>
      <c r="C74" s="101">
        <v>94.30000305175781</v>
      </c>
      <c r="D74" s="101">
        <v>8.419105529785156</v>
      </c>
      <c r="E74" s="101">
        <v>8.258042335510254</v>
      </c>
      <c r="F74" s="101">
        <v>25.066576138086845</v>
      </c>
      <c r="G74" s="101" t="s">
        <v>58</v>
      </c>
      <c r="H74" s="101">
        <v>-5.113974226132369</v>
      </c>
      <c r="I74" s="101">
        <v>70.68602501092813</v>
      </c>
      <c r="J74" s="101" t="s">
        <v>61</v>
      </c>
      <c r="K74" s="101">
        <v>-0.30383998412353025</v>
      </c>
      <c r="L74" s="101">
        <v>0.47650333266673056</v>
      </c>
      <c r="M74" s="101">
        <v>-0.06966919204498458</v>
      </c>
      <c r="N74" s="101">
        <v>-0.07635841204423294</v>
      </c>
      <c r="O74" s="101">
        <v>-0.012565107824631029</v>
      </c>
      <c r="P74" s="101">
        <v>0.01366625088505663</v>
      </c>
      <c r="Q74" s="101">
        <v>-0.0013302721761002537</v>
      </c>
      <c r="R74" s="101">
        <v>-0.0011737132696666012</v>
      </c>
      <c r="S74" s="101">
        <v>-0.00019416480344605747</v>
      </c>
      <c r="T74" s="101">
        <v>0.00020004375167963494</v>
      </c>
      <c r="U74" s="101">
        <v>-2.18227794548314E-05</v>
      </c>
      <c r="V74" s="101">
        <v>-4.333800268870246E-05</v>
      </c>
      <c r="W74" s="101">
        <v>-1.2982193094234397E-05</v>
      </c>
      <c r="X74" s="101">
        <v>-12.5</v>
      </c>
    </row>
    <row r="75" s="101" customFormat="1" ht="12.75" hidden="1">
      <c r="A75" s="101" t="s">
        <v>138</v>
      </c>
    </row>
    <row r="76" spans="1:24" s="101" customFormat="1" ht="12.75" hidden="1">
      <c r="A76" s="101">
        <v>1104</v>
      </c>
      <c r="B76" s="101">
        <v>57.36</v>
      </c>
      <c r="C76" s="101">
        <v>67.96</v>
      </c>
      <c r="D76" s="101">
        <v>7.648156395440058</v>
      </c>
      <c r="E76" s="101">
        <v>7.594663149884303</v>
      </c>
      <c r="F76" s="101">
        <v>29.304851472335514</v>
      </c>
      <c r="G76" s="101" t="s">
        <v>59</v>
      </c>
      <c r="H76" s="101">
        <v>21.084949799551367</v>
      </c>
      <c r="I76" s="101">
        <v>90.94494979955132</v>
      </c>
      <c r="J76" s="101" t="s">
        <v>73</v>
      </c>
      <c r="K76" s="101">
        <v>0.9103047375199856</v>
      </c>
      <c r="M76" s="101" t="s">
        <v>68</v>
      </c>
      <c r="N76" s="101">
        <v>0.638622121432574</v>
      </c>
      <c r="X76" s="101">
        <v>-12.5</v>
      </c>
    </row>
    <row r="77" spans="1:24" s="101" customFormat="1" ht="12.75" hidden="1">
      <c r="A77" s="101">
        <v>1103</v>
      </c>
      <c r="B77" s="101">
        <v>62.7400016784668</v>
      </c>
      <c r="C77" s="101">
        <v>64.33999633789062</v>
      </c>
      <c r="D77" s="101">
        <v>7.08208703994751</v>
      </c>
      <c r="E77" s="101">
        <v>7.61676549911499</v>
      </c>
      <c r="F77" s="101">
        <v>24.03190308567077</v>
      </c>
      <c r="G77" s="101" t="s">
        <v>56</v>
      </c>
      <c r="H77" s="101">
        <v>5.320313336621341</v>
      </c>
      <c r="I77" s="101">
        <v>80.5603150150881</v>
      </c>
      <c r="J77" s="101" t="s">
        <v>62</v>
      </c>
      <c r="K77" s="101">
        <v>0.7124205482668519</v>
      </c>
      <c r="L77" s="101">
        <v>0.6019628723871236</v>
      </c>
      <c r="M77" s="101">
        <v>0.1686552076918078</v>
      </c>
      <c r="N77" s="101">
        <v>0.10404844192144544</v>
      </c>
      <c r="O77" s="101">
        <v>0.02861187391337588</v>
      </c>
      <c r="P77" s="101">
        <v>0.017268276178227748</v>
      </c>
      <c r="Q77" s="101">
        <v>0.0034827752928978575</v>
      </c>
      <c r="R77" s="101">
        <v>0.0016015807076389034</v>
      </c>
      <c r="S77" s="101">
        <v>0.00037539289292602885</v>
      </c>
      <c r="T77" s="101">
        <v>0.000254094871195838</v>
      </c>
      <c r="U77" s="101">
        <v>7.62025638306778E-05</v>
      </c>
      <c r="V77" s="101">
        <v>5.943484352462373E-05</v>
      </c>
      <c r="W77" s="101">
        <v>2.3406723934832337E-05</v>
      </c>
      <c r="X77" s="101">
        <v>-12.5</v>
      </c>
    </row>
    <row r="78" spans="1:24" s="101" customFormat="1" ht="12.75" hidden="1">
      <c r="A78" s="101">
        <v>1102</v>
      </c>
      <c r="B78" s="101">
        <v>51.63999938964844</v>
      </c>
      <c r="C78" s="101">
        <v>61.63999938964844</v>
      </c>
      <c r="D78" s="101">
        <v>7.343307018280029</v>
      </c>
      <c r="E78" s="101">
        <v>7.404669761657715</v>
      </c>
      <c r="F78" s="101">
        <v>22.206537059725974</v>
      </c>
      <c r="G78" s="101" t="s">
        <v>57</v>
      </c>
      <c r="H78" s="101">
        <v>7.619649056022412</v>
      </c>
      <c r="I78" s="101">
        <v>71.7596484456708</v>
      </c>
      <c r="J78" s="101" t="s">
        <v>60</v>
      </c>
      <c r="K78" s="101">
        <v>0.5159966478019973</v>
      </c>
      <c r="L78" s="101">
        <v>0.0032766151579497874</v>
      </c>
      <c r="M78" s="101">
        <v>-0.12346856604519126</v>
      </c>
      <c r="N78" s="101">
        <v>-0.0010759399586817505</v>
      </c>
      <c r="O78" s="101">
        <v>0.020509160079444807</v>
      </c>
      <c r="P78" s="101">
        <v>0.00037473278447922845</v>
      </c>
      <c r="Q78" s="101">
        <v>-0.002610976314468998</v>
      </c>
      <c r="R78" s="101">
        <v>-8.646785545087618E-05</v>
      </c>
      <c r="S78" s="101">
        <v>0.00025081894407421354</v>
      </c>
      <c r="T78" s="101">
        <v>2.6673031278094495E-05</v>
      </c>
      <c r="U78" s="101">
        <v>-6.0944010460660134E-05</v>
      </c>
      <c r="V78" s="101">
        <v>-6.817577850428124E-06</v>
      </c>
      <c r="W78" s="101">
        <v>1.505831107314232E-05</v>
      </c>
      <c r="X78" s="101">
        <v>-12.5</v>
      </c>
    </row>
    <row r="79" spans="1:24" s="101" customFormat="1" ht="12.75" hidden="1">
      <c r="A79" s="101">
        <v>1101</v>
      </c>
      <c r="B79" s="101">
        <v>65.37999725341797</v>
      </c>
      <c r="C79" s="101">
        <v>91.87999725341797</v>
      </c>
      <c r="D79" s="101">
        <v>8.567689895629883</v>
      </c>
      <c r="E79" s="101">
        <v>8.362715721130371</v>
      </c>
      <c r="F79" s="101">
        <v>25.432861400802018</v>
      </c>
      <c r="G79" s="101" t="s">
        <v>58</v>
      </c>
      <c r="H79" s="101">
        <v>-7.398677316204411</v>
      </c>
      <c r="I79" s="101">
        <v>70.48131993721351</v>
      </c>
      <c r="J79" s="101" t="s">
        <v>61</v>
      </c>
      <c r="K79" s="101">
        <v>-0.49121329079122383</v>
      </c>
      <c r="L79" s="101">
        <v>0.6019539546557222</v>
      </c>
      <c r="M79" s="101">
        <v>-0.11489165452856474</v>
      </c>
      <c r="N79" s="101">
        <v>-0.104042878754318</v>
      </c>
      <c r="O79" s="101">
        <v>-0.01995028024040331</v>
      </c>
      <c r="P79" s="101">
        <v>0.017264209727287965</v>
      </c>
      <c r="Q79" s="101">
        <v>-0.002304891846942421</v>
      </c>
      <c r="R79" s="101">
        <v>-0.0015992448446235045</v>
      </c>
      <c r="S79" s="101">
        <v>-0.0002793021327395648</v>
      </c>
      <c r="T79" s="101">
        <v>0.00025269102273422237</v>
      </c>
      <c r="U79" s="101">
        <v>-4.5745582555471646E-05</v>
      </c>
      <c r="V79" s="101">
        <v>-5.904253769148019E-05</v>
      </c>
      <c r="W79" s="101">
        <v>-1.7919877036015964E-05</v>
      </c>
      <c r="X79" s="101">
        <v>-12.5</v>
      </c>
    </row>
    <row r="80" s="101" customFormat="1" ht="12.75" hidden="1">
      <c r="A80" s="101" t="s">
        <v>144</v>
      </c>
    </row>
    <row r="81" spans="1:24" s="101" customFormat="1" ht="12.75" hidden="1">
      <c r="A81" s="101">
        <v>1104</v>
      </c>
      <c r="B81" s="101">
        <v>51.9</v>
      </c>
      <c r="C81" s="101">
        <v>65.5</v>
      </c>
      <c r="D81" s="101">
        <v>7.844276435741648</v>
      </c>
      <c r="E81" s="101">
        <v>7.947770505588761</v>
      </c>
      <c r="F81" s="101">
        <v>29.222281722406528</v>
      </c>
      <c r="G81" s="101" t="s">
        <v>59</v>
      </c>
      <c r="H81" s="101">
        <v>24.0009925867653</v>
      </c>
      <c r="I81" s="101">
        <v>88.40099258676526</v>
      </c>
      <c r="J81" s="101" t="s">
        <v>73</v>
      </c>
      <c r="K81" s="101">
        <v>1.265028446675516</v>
      </c>
      <c r="M81" s="101" t="s">
        <v>68</v>
      </c>
      <c r="N81" s="101">
        <v>0.8299034755589164</v>
      </c>
      <c r="X81" s="101">
        <v>-12.5</v>
      </c>
    </row>
    <row r="82" spans="1:24" s="101" customFormat="1" ht="12.75" hidden="1">
      <c r="A82" s="101">
        <v>1103</v>
      </c>
      <c r="B82" s="101">
        <v>54.619998931884766</v>
      </c>
      <c r="C82" s="101">
        <v>66.22000122070312</v>
      </c>
      <c r="D82" s="101">
        <v>7.285390377044678</v>
      </c>
      <c r="E82" s="101">
        <v>7.7569074630737305</v>
      </c>
      <c r="F82" s="101">
        <v>23.237772101663797</v>
      </c>
      <c r="G82" s="101" t="s">
        <v>56</v>
      </c>
      <c r="H82" s="101">
        <v>8.57851362116273</v>
      </c>
      <c r="I82" s="101">
        <v>75.69851255304745</v>
      </c>
      <c r="J82" s="101" t="s">
        <v>62</v>
      </c>
      <c r="K82" s="101">
        <v>0.9129326852839803</v>
      </c>
      <c r="L82" s="101">
        <v>0.6065981458679418</v>
      </c>
      <c r="M82" s="101">
        <v>0.21612360539736228</v>
      </c>
      <c r="N82" s="101">
        <v>0.12345316059036403</v>
      </c>
      <c r="O82" s="101">
        <v>0.036664812862789685</v>
      </c>
      <c r="P82" s="101">
        <v>0.017401211495298507</v>
      </c>
      <c r="Q82" s="101">
        <v>0.004463011390372272</v>
      </c>
      <c r="R82" s="101">
        <v>0.0019002799110075575</v>
      </c>
      <c r="S82" s="101">
        <v>0.0004810487731573298</v>
      </c>
      <c r="T82" s="101">
        <v>0.0002560510449807543</v>
      </c>
      <c r="U82" s="101">
        <v>9.764482615213484E-05</v>
      </c>
      <c r="V82" s="101">
        <v>7.052066299719947E-05</v>
      </c>
      <c r="W82" s="101">
        <v>2.999421654931936E-05</v>
      </c>
      <c r="X82" s="101">
        <v>-12.5</v>
      </c>
    </row>
    <row r="83" spans="1:24" s="101" customFormat="1" ht="12.75" hidden="1">
      <c r="A83" s="101">
        <v>1102</v>
      </c>
      <c r="B83" s="101">
        <v>55.2599983215332</v>
      </c>
      <c r="C83" s="101">
        <v>60.959999084472656</v>
      </c>
      <c r="D83" s="101">
        <v>7.37632942199707</v>
      </c>
      <c r="E83" s="101">
        <v>7.439471244812012</v>
      </c>
      <c r="F83" s="101">
        <v>23.33029720990529</v>
      </c>
      <c r="G83" s="101" t="s">
        <v>57</v>
      </c>
      <c r="H83" s="101">
        <v>7.304980185200579</v>
      </c>
      <c r="I83" s="101">
        <v>75.06497850673374</v>
      </c>
      <c r="J83" s="101" t="s">
        <v>60</v>
      </c>
      <c r="K83" s="101">
        <v>0.6396344306009243</v>
      </c>
      <c r="L83" s="101">
        <v>0.003302118279380345</v>
      </c>
      <c r="M83" s="101">
        <v>-0.1531671711916918</v>
      </c>
      <c r="N83" s="101">
        <v>-0.0012765390942836446</v>
      </c>
      <c r="O83" s="101">
        <v>0.02540498692657374</v>
      </c>
      <c r="P83" s="101">
        <v>0.00037761702921514887</v>
      </c>
      <c r="Q83" s="101">
        <v>-0.003244403786566132</v>
      </c>
      <c r="R83" s="101">
        <v>-0.00010259158114865864</v>
      </c>
      <c r="S83" s="101">
        <v>0.0003091612397436441</v>
      </c>
      <c r="T83" s="101">
        <v>2.6875525648643034E-05</v>
      </c>
      <c r="U83" s="101">
        <v>-7.607329901495528E-05</v>
      </c>
      <c r="V83" s="101">
        <v>-8.088872846247958E-06</v>
      </c>
      <c r="W83" s="101">
        <v>1.8509436861963063E-05</v>
      </c>
      <c r="X83" s="101">
        <v>-12.5</v>
      </c>
    </row>
    <row r="84" spans="1:24" s="101" customFormat="1" ht="12.75" hidden="1">
      <c r="A84" s="101">
        <v>1101</v>
      </c>
      <c r="B84" s="101">
        <v>68.55999755859375</v>
      </c>
      <c r="C84" s="101">
        <v>96.36000061035156</v>
      </c>
      <c r="D84" s="101">
        <v>8.360751152038574</v>
      </c>
      <c r="E84" s="101">
        <v>8.187004089355469</v>
      </c>
      <c r="F84" s="101">
        <v>25.620152314378746</v>
      </c>
      <c r="G84" s="101" t="s">
        <v>58</v>
      </c>
      <c r="H84" s="101">
        <v>-8.292554416640767</v>
      </c>
      <c r="I84" s="101">
        <v>72.76744314195294</v>
      </c>
      <c r="J84" s="101" t="s">
        <v>61</v>
      </c>
      <c r="K84" s="101">
        <v>-0.6513938002849354</v>
      </c>
      <c r="L84" s="101">
        <v>0.6065891579852823</v>
      </c>
      <c r="M84" s="101">
        <v>-0.15247698344041877</v>
      </c>
      <c r="N84" s="101">
        <v>-0.12344656053406662</v>
      </c>
      <c r="O84" s="101">
        <v>-0.02643662500252264</v>
      </c>
      <c r="P84" s="101">
        <v>0.017397113751520844</v>
      </c>
      <c r="Q84" s="101">
        <v>-0.0030646883594107875</v>
      </c>
      <c r="R84" s="101">
        <v>-0.0018975085527228352</v>
      </c>
      <c r="S84" s="101">
        <v>-0.0003685474867589591</v>
      </c>
      <c r="T84" s="101">
        <v>0.0002546366897303792</v>
      </c>
      <c r="U84" s="101">
        <v>-6.121572715619607E-05</v>
      </c>
      <c r="V84" s="101">
        <v>-7.005522140170432E-05</v>
      </c>
      <c r="W84" s="101">
        <v>-2.360198664223981E-05</v>
      </c>
      <c r="X84" s="101">
        <v>-12.5</v>
      </c>
    </row>
    <row r="85" spans="1:14" s="101" customFormat="1" ht="12.75">
      <c r="A85" s="101" t="s">
        <v>150</v>
      </c>
      <c r="E85" s="99" t="s">
        <v>104</v>
      </c>
      <c r="F85" s="102">
        <f>MIN(F56:F84)</f>
        <v>19.426399072998482</v>
      </c>
      <c r="G85" s="102"/>
      <c r="H85" s="102"/>
      <c r="I85" s="115"/>
      <c r="J85" s="115" t="s">
        <v>156</v>
      </c>
      <c r="K85" s="102">
        <f>AVERAGE(K83,K78,K73,K68,K63,K58)</f>
        <v>0.6783937640590789</v>
      </c>
      <c r="L85" s="102">
        <f>AVERAGE(L83,L78,L73,L68,L63,L58)</f>
        <v>0.0025584998924432193</v>
      </c>
      <c r="M85" s="115" t="s">
        <v>106</v>
      </c>
      <c r="N85" s="102" t="e">
        <f>Mittelwert(K81,K76,K71,K66,K61,K56)</f>
        <v>#NAME?</v>
      </c>
    </row>
    <row r="86" spans="5:14" s="101" customFormat="1" ht="12.75">
      <c r="E86" s="99" t="s">
        <v>105</v>
      </c>
      <c r="F86" s="102">
        <f>MAX(F56:F84)</f>
        <v>30.408989356664463</v>
      </c>
      <c r="G86" s="102"/>
      <c r="H86" s="102"/>
      <c r="I86" s="115"/>
      <c r="J86" s="115" t="s">
        <v>157</v>
      </c>
      <c r="K86" s="102">
        <f>AVERAGE(K84,K79,K74,K69,K64,K59)</f>
        <v>-0.5173819715892166</v>
      </c>
      <c r="L86" s="102">
        <f>AVERAGE(L84,L79,L74,L69,L64,L59)</f>
        <v>0.4699914093105662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110</v>
      </c>
      <c r="K87" s="102">
        <f>ABS(K85/$G$33)</f>
        <v>0.4239961025369243</v>
      </c>
      <c r="L87" s="102">
        <f>ABS(L85/$H$33)</f>
        <v>0.007106944145675609</v>
      </c>
      <c r="M87" s="115" t="s">
        <v>109</v>
      </c>
      <c r="N87" s="102">
        <f>K87+L87+L88+K88</f>
        <v>1.0188147068137585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0.2939670293120549</v>
      </c>
      <c r="L88" s="102">
        <f>ABS(L86/$H$34)</f>
        <v>0.29374463081910385</v>
      </c>
      <c r="M88" s="102"/>
      <c r="N88" s="102"/>
    </row>
    <row r="89" s="101" customFormat="1" ht="12.75"/>
    <row r="90" s="101" customFormat="1" ht="12.75" hidden="1">
      <c r="A90" s="101" t="s">
        <v>115</v>
      </c>
    </row>
    <row r="91" spans="1:24" s="101" customFormat="1" ht="12.75" hidden="1">
      <c r="A91" s="101">
        <v>1104</v>
      </c>
      <c r="B91" s="101">
        <v>61.9</v>
      </c>
      <c r="C91" s="101">
        <v>77.2</v>
      </c>
      <c r="D91" s="101">
        <v>7.577004919889425</v>
      </c>
      <c r="E91" s="101">
        <v>7.544050300532702</v>
      </c>
      <c r="F91" s="101">
        <v>24.888020959486088</v>
      </c>
      <c r="G91" s="101" t="s">
        <v>59</v>
      </c>
      <c r="H91" s="101">
        <v>3.577925977739321</v>
      </c>
      <c r="I91" s="101">
        <v>77.97792597773928</v>
      </c>
      <c r="J91" s="101" t="s">
        <v>73</v>
      </c>
      <c r="K91" s="101">
        <v>1.9299885278877997</v>
      </c>
      <c r="M91" s="101" t="s">
        <v>68</v>
      </c>
      <c r="N91" s="101">
        <v>1.4195622663129916</v>
      </c>
      <c r="X91" s="101">
        <v>-12.5</v>
      </c>
    </row>
    <row r="92" spans="1:24" s="101" customFormat="1" ht="12.75" hidden="1">
      <c r="A92" s="101">
        <v>1103</v>
      </c>
      <c r="B92" s="101">
        <v>55.47999954223633</v>
      </c>
      <c r="C92" s="101">
        <v>48.58000183105469</v>
      </c>
      <c r="D92" s="101">
        <v>7.396190643310547</v>
      </c>
      <c r="E92" s="101">
        <v>7.936574935913086</v>
      </c>
      <c r="F92" s="101">
        <v>24.801248529188825</v>
      </c>
      <c r="G92" s="101" t="s">
        <v>56</v>
      </c>
      <c r="H92" s="101">
        <v>11.60420323430438</v>
      </c>
      <c r="I92" s="101">
        <v>79.58420277654066</v>
      </c>
      <c r="J92" s="101" t="s">
        <v>62</v>
      </c>
      <c r="K92" s="101">
        <v>0.9503661456939041</v>
      </c>
      <c r="L92" s="101">
        <v>0.9826928604057761</v>
      </c>
      <c r="M92" s="101">
        <v>0.22498662351612644</v>
      </c>
      <c r="N92" s="101">
        <v>0.09062548469453074</v>
      </c>
      <c r="O92" s="101">
        <v>0.03816848532015904</v>
      </c>
      <c r="P92" s="101">
        <v>0.02819040573461032</v>
      </c>
      <c r="Q92" s="101">
        <v>0.0046459452837639146</v>
      </c>
      <c r="R92" s="101">
        <v>0.0013950102969423203</v>
      </c>
      <c r="S92" s="101">
        <v>0.0005007386567763707</v>
      </c>
      <c r="T92" s="101">
        <v>0.00041478855302973217</v>
      </c>
      <c r="U92" s="101">
        <v>0.00010160218736167113</v>
      </c>
      <c r="V92" s="101">
        <v>5.178979038956387E-05</v>
      </c>
      <c r="W92" s="101">
        <v>3.121798350101277E-05</v>
      </c>
      <c r="X92" s="101">
        <v>-12.5</v>
      </c>
    </row>
    <row r="93" spans="1:24" s="101" customFormat="1" ht="12.75" hidden="1">
      <c r="A93" s="101">
        <v>1101</v>
      </c>
      <c r="B93" s="101">
        <v>78.36000061035156</v>
      </c>
      <c r="C93" s="101">
        <v>85.95999908447266</v>
      </c>
      <c r="D93" s="101">
        <v>8.424627304077148</v>
      </c>
      <c r="E93" s="101">
        <v>8.555306434631348</v>
      </c>
      <c r="F93" s="101">
        <v>26.154188765308053</v>
      </c>
      <c r="G93" s="101" t="s">
        <v>57</v>
      </c>
      <c r="H93" s="101">
        <v>-17.108569074397238</v>
      </c>
      <c r="I93" s="101">
        <v>73.75143153595428</v>
      </c>
      <c r="J93" s="101" t="s">
        <v>60</v>
      </c>
      <c r="K93" s="101">
        <v>0.7976627305960743</v>
      </c>
      <c r="L93" s="101">
        <v>-0.005345860964643401</v>
      </c>
      <c r="M93" s="101">
        <v>-0.1874333822164112</v>
      </c>
      <c r="N93" s="101">
        <v>-0.0009366392645043231</v>
      </c>
      <c r="O93" s="101">
        <v>0.03225766309010766</v>
      </c>
      <c r="P93" s="101">
        <v>-0.0006118671668837532</v>
      </c>
      <c r="Q93" s="101">
        <v>-0.0038017062820696825</v>
      </c>
      <c r="R93" s="101">
        <v>-7.531428846545568E-05</v>
      </c>
      <c r="S93" s="101">
        <v>0.0004403111039751361</v>
      </c>
      <c r="T93" s="101">
        <v>-4.358562332536652E-05</v>
      </c>
      <c r="U93" s="101">
        <v>-7.823780321256612E-05</v>
      </c>
      <c r="V93" s="101">
        <v>-5.9363424564547365E-06</v>
      </c>
      <c r="W93" s="101">
        <v>2.7927785793536877E-05</v>
      </c>
      <c r="X93" s="101">
        <v>-12.5</v>
      </c>
    </row>
    <row r="94" spans="1:24" s="101" customFormat="1" ht="12.75" hidden="1">
      <c r="A94" s="101">
        <v>1102</v>
      </c>
      <c r="B94" s="101">
        <v>46.060001373291016</v>
      </c>
      <c r="C94" s="101">
        <v>71.36000061035156</v>
      </c>
      <c r="D94" s="101">
        <v>7.48604154586792</v>
      </c>
      <c r="E94" s="101">
        <v>7.3624725341796875</v>
      </c>
      <c r="F94" s="101">
        <v>26.40414896790923</v>
      </c>
      <c r="G94" s="101" t="s">
        <v>58</v>
      </c>
      <c r="H94" s="101">
        <v>25.11754844549671</v>
      </c>
      <c r="I94" s="101">
        <v>83.67754981878768</v>
      </c>
      <c r="J94" s="101" t="s">
        <v>61</v>
      </c>
      <c r="K94" s="101">
        <v>0.5166526677557192</v>
      </c>
      <c r="L94" s="101">
        <v>-0.9826783195242647</v>
      </c>
      <c r="M94" s="101">
        <v>0.12444962029714647</v>
      </c>
      <c r="N94" s="101">
        <v>-0.09062064435329742</v>
      </c>
      <c r="O94" s="101">
        <v>0.020402853810197775</v>
      </c>
      <c r="P94" s="101">
        <v>-0.028183764724607676</v>
      </c>
      <c r="Q94" s="101">
        <v>0.0026705499292467966</v>
      </c>
      <c r="R94" s="101">
        <v>-0.0013929757666693427</v>
      </c>
      <c r="S94" s="101">
        <v>0.00023846453427375927</v>
      </c>
      <c r="T94" s="101">
        <v>-0.0004124922267920187</v>
      </c>
      <c r="U94" s="101">
        <v>6.482168329461912E-05</v>
      </c>
      <c r="V94" s="101">
        <v>-5.144844241407757E-05</v>
      </c>
      <c r="W94" s="101">
        <v>1.3949956076627096E-05</v>
      </c>
      <c r="X94" s="101">
        <v>-12.5</v>
      </c>
    </row>
    <row r="95" s="101" customFormat="1" ht="12.75" hidden="1">
      <c r="A95" s="101" t="s">
        <v>121</v>
      </c>
    </row>
    <row r="96" spans="1:24" s="101" customFormat="1" ht="12.75" hidden="1">
      <c r="A96" s="101">
        <v>1104</v>
      </c>
      <c r="B96" s="101">
        <v>60.76</v>
      </c>
      <c r="C96" s="101">
        <v>67.96</v>
      </c>
      <c r="D96" s="101">
        <v>7.461592393579312</v>
      </c>
      <c r="E96" s="101">
        <v>7.626984354042995</v>
      </c>
      <c r="F96" s="101">
        <v>24.396617513627312</v>
      </c>
      <c r="G96" s="101" t="s">
        <v>59</v>
      </c>
      <c r="H96" s="101">
        <v>4.356870155779285</v>
      </c>
      <c r="I96" s="101">
        <v>77.61687015577924</v>
      </c>
      <c r="J96" s="101" t="s">
        <v>73</v>
      </c>
      <c r="K96" s="101">
        <v>0.9544046626551685</v>
      </c>
      <c r="M96" s="101" t="s">
        <v>68</v>
      </c>
      <c r="N96" s="101">
        <v>0.6319982632728457</v>
      </c>
      <c r="X96" s="101">
        <v>-12.5</v>
      </c>
    </row>
    <row r="97" spans="1:24" s="101" customFormat="1" ht="12.75" hidden="1">
      <c r="A97" s="101">
        <v>1103</v>
      </c>
      <c r="B97" s="101">
        <v>59.2400016784668</v>
      </c>
      <c r="C97" s="101">
        <v>59.7400016784668</v>
      </c>
      <c r="D97" s="101">
        <v>7.528056621551514</v>
      </c>
      <c r="E97" s="101">
        <v>7.953820705413818</v>
      </c>
      <c r="F97" s="101">
        <v>24.287555813057818</v>
      </c>
      <c r="G97" s="101" t="s">
        <v>56</v>
      </c>
      <c r="H97" s="101">
        <v>4.842783278043727</v>
      </c>
      <c r="I97" s="101">
        <v>76.58278495651048</v>
      </c>
      <c r="J97" s="101" t="s">
        <v>62</v>
      </c>
      <c r="K97" s="101">
        <v>0.7881722536521267</v>
      </c>
      <c r="L97" s="101">
        <v>0.5316778380399783</v>
      </c>
      <c r="M97" s="101">
        <v>0.18658929398227478</v>
      </c>
      <c r="N97" s="101">
        <v>0.12016292784464103</v>
      </c>
      <c r="O97" s="101">
        <v>0.031654585373495095</v>
      </c>
      <c r="P97" s="101">
        <v>0.015252179547991731</v>
      </c>
      <c r="Q97" s="101">
        <v>0.0038530145947090525</v>
      </c>
      <c r="R97" s="101">
        <v>0.00184962414615138</v>
      </c>
      <c r="S97" s="101">
        <v>0.0004152946830223279</v>
      </c>
      <c r="T97" s="101">
        <v>0.00022442421167053012</v>
      </c>
      <c r="U97" s="101">
        <v>8.426988318490973E-05</v>
      </c>
      <c r="V97" s="101">
        <v>6.865170030391062E-05</v>
      </c>
      <c r="W97" s="101">
        <v>2.5899416937247074E-05</v>
      </c>
      <c r="X97" s="101">
        <v>-12.5</v>
      </c>
    </row>
    <row r="98" spans="1:24" s="101" customFormat="1" ht="12.75" hidden="1">
      <c r="A98" s="101">
        <v>1101</v>
      </c>
      <c r="B98" s="101">
        <v>59.84000015258789</v>
      </c>
      <c r="C98" s="101">
        <v>95.33999633789062</v>
      </c>
      <c r="D98" s="101">
        <v>8.529901504516602</v>
      </c>
      <c r="E98" s="101">
        <v>8.369563102722168</v>
      </c>
      <c r="F98" s="101">
        <v>25.068739686840335</v>
      </c>
      <c r="G98" s="101" t="s">
        <v>57</v>
      </c>
      <c r="H98" s="101">
        <v>-2.576271769956916</v>
      </c>
      <c r="I98" s="101">
        <v>69.76372838263093</v>
      </c>
      <c r="J98" s="101" t="s">
        <v>60</v>
      </c>
      <c r="K98" s="101">
        <v>0.26954714993800627</v>
      </c>
      <c r="L98" s="101">
        <v>-0.0028917677523202876</v>
      </c>
      <c r="M98" s="101">
        <v>-0.06181441340017047</v>
      </c>
      <c r="N98" s="101">
        <v>-0.0012425117392882267</v>
      </c>
      <c r="O98" s="101">
        <v>0.011145781701188557</v>
      </c>
      <c r="P98" s="101">
        <v>-0.0003310188410898282</v>
      </c>
      <c r="Q98" s="101">
        <v>-0.0011806041915046884</v>
      </c>
      <c r="R98" s="101">
        <v>-9.989806658687342E-05</v>
      </c>
      <c r="S98" s="101">
        <v>0.00017215131717557302</v>
      </c>
      <c r="T98" s="101">
        <v>-2.3581000576392073E-05</v>
      </c>
      <c r="U98" s="101">
        <v>-1.9378013381609436E-05</v>
      </c>
      <c r="V98" s="101">
        <v>-7.8797848791377E-06</v>
      </c>
      <c r="W98" s="101">
        <v>1.1510831298737981E-05</v>
      </c>
      <c r="X98" s="101">
        <v>-12.5</v>
      </c>
    </row>
    <row r="99" spans="1:24" s="101" customFormat="1" ht="12.75" hidden="1">
      <c r="A99" s="101">
        <v>1102</v>
      </c>
      <c r="B99" s="101">
        <v>57.720001220703125</v>
      </c>
      <c r="C99" s="101">
        <v>69.0199966430664</v>
      </c>
      <c r="D99" s="101">
        <v>7.414557456970215</v>
      </c>
      <c r="E99" s="101">
        <v>7.50808048248291</v>
      </c>
      <c r="F99" s="101">
        <v>29.471915434207627</v>
      </c>
      <c r="G99" s="101" t="s">
        <v>58</v>
      </c>
      <c r="H99" s="101">
        <v>24.126443149809162</v>
      </c>
      <c r="I99" s="101">
        <v>94.34644437051224</v>
      </c>
      <c r="J99" s="101" t="s">
        <v>61</v>
      </c>
      <c r="K99" s="101">
        <v>0.7406482534829677</v>
      </c>
      <c r="L99" s="101">
        <v>-0.531669973895585</v>
      </c>
      <c r="M99" s="101">
        <v>0.17605267088231463</v>
      </c>
      <c r="N99" s="101">
        <v>-0.12015650374729674</v>
      </c>
      <c r="O99" s="101">
        <v>0.029627425224567527</v>
      </c>
      <c r="P99" s="101">
        <v>-0.015248587065397922</v>
      </c>
      <c r="Q99" s="101">
        <v>0.003667682539430386</v>
      </c>
      <c r="R99" s="101">
        <v>-0.0018469244322165503</v>
      </c>
      <c r="S99" s="101">
        <v>0.0003779333244652171</v>
      </c>
      <c r="T99" s="101">
        <v>-0.00022318190606712522</v>
      </c>
      <c r="U99" s="101">
        <v>8.201161996559084E-05</v>
      </c>
      <c r="V99" s="101">
        <v>-6.819798343702308E-05</v>
      </c>
      <c r="W99" s="101">
        <v>2.3200874132268266E-05</v>
      </c>
      <c r="X99" s="101">
        <v>-12.5</v>
      </c>
    </row>
    <row r="100" s="101" customFormat="1" ht="12.75" hidden="1">
      <c r="A100" s="101" t="s">
        <v>127</v>
      </c>
    </row>
    <row r="101" spans="1:24" s="101" customFormat="1" ht="12.75" hidden="1">
      <c r="A101" s="101">
        <v>1104</v>
      </c>
      <c r="B101" s="101">
        <v>66.08</v>
      </c>
      <c r="C101" s="101">
        <v>60.98</v>
      </c>
      <c r="D101" s="101">
        <v>7.526773640592586</v>
      </c>
      <c r="E101" s="101">
        <v>7.870804886902124</v>
      </c>
      <c r="F101" s="101">
        <v>23.741043469504312</v>
      </c>
      <c r="G101" s="101" t="s">
        <v>59</v>
      </c>
      <c r="H101" s="101">
        <v>-3.6861261649676305</v>
      </c>
      <c r="I101" s="101">
        <v>74.89387383503232</v>
      </c>
      <c r="J101" s="101" t="s">
        <v>73</v>
      </c>
      <c r="K101" s="101">
        <v>1.1572391767301051</v>
      </c>
      <c r="M101" s="101" t="s">
        <v>68</v>
      </c>
      <c r="N101" s="101">
        <v>0.8986335407362707</v>
      </c>
      <c r="X101" s="101">
        <v>-12.5</v>
      </c>
    </row>
    <row r="102" spans="1:24" s="101" customFormat="1" ht="12.75" hidden="1">
      <c r="A102" s="101">
        <v>1103</v>
      </c>
      <c r="B102" s="101">
        <v>53.7599983215332</v>
      </c>
      <c r="C102" s="101">
        <v>51.060001373291016</v>
      </c>
      <c r="D102" s="101">
        <v>7.369711399078369</v>
      </c>
      <c r="E102" s="101">
        <v>7.780900478363037</v>
      </c>
      <c r="F102" s="101">
        <v>22.40767761974848</v>
      </c>
      <c r="G102" s="101" t="s">
        <v>56</v>
      </c>
      <c r="H102" s="101">
        <v>5.896643722568244</v>
      </c>
      <c r="I102" s="101">
        <v>72.1566420441014</v>
      </c>
      <c r="J102" s="101" t="s">
        <v>62</v>
      </c>
      <c r="K102" s="101">
        <v>0.6553043835191783</v>
      </c>
      <c r="L102" s="101">
        <v>0.837396306204304</v>
      </c>
      <c r="M102" s="101">
        <v>0.15513473358022303</v>
      </c>
      <c r="N102" s="101">
        <v>0.03514910650469081</v>
      </c>
      <c r="O102" s="101">
        <v>0.026318227302864775</v>
      </c>
      <c r="P102" s="101">
        <v>0.024022246647837586</v>
      </c>
      <c r="Q102" s="101">
        <v>0.0032035422653926135</v>
      </c>
      <c r="R102" s="101">
        <v>0.0005410649289117719</v>
      </c>
      <c r="S102" s="101">
        <v>0.00034526210505221773</v>
      </c>
      <c r="T102" s="101">
        <v>0.0003534630657760643</v>
      </c>
      <c r="U102" s="101">
        <v>7.006564668327392E-05</v>
      </c>
      <c r="V102" s="101">
        <v>2.0093020107542254E-05</v>
      </c>
      <c r="W102" s="101">
        <v>2.1524287014772808E-05</v>
      </c>
      <c r="X102" s="101">
        <v>-12.5</v>
      </c>
    </row>
    <row r="103" spans="1:24" s="101" customFormat="1" ht="12.75" hidden="1">
      <c r="A103" s="101">
        <v>1101</v>
      </c>
      <c r="B103" s="101">
        <v>71.45999908447266</v>
      </c>
      <c r="C103" s="101">
        <v>91.76000213623047</v>
      </c>
      <c r="D103" s="101">
        <v>8.454293251037598</v>
      </c>
      <c r="E103" s="101">
        <v>8.316688537597656</v>
      </c>
      <c r="F103" s="101">
        <v>25.179155566269124</v>
      </c>
      <c r="G103" s="101" t="s">
        <v>57</v>
      </c>
      <c r="H103" s="101">
        <v>-13.227729671125486</v>
      </c>
      <c r="I103" s="101">
        <v>70.73226941334713</v>
      </c>
      <c r="J103" s="101" t="s">
        <v>60</v>
      </c>
      <c r="K103" s="101">
        <v>0.36909988559438084</v>
      </c>
      <c r="L103" s="101">
        <v>-0.004555982010800594</v>
      </c>
      <c r="M103" s="101">
        <v>-0.08591687521709616</v>
      </c>
      <c r="N103" s="101">
        <v>-0.00036315325994095896</v>
      </c>
      <c r="O103" s="101">
        <v>0.015057569449455662</v>
      </c>
      <c r="P103" s="101">
        <v>-0.0005213756782152075</v>
      </c>
      <c r="Q103" s="101">
        <v>-0.001703569405890295</v>
      </c>
      <c r="R103" s="101">
        <v>-2.9214119196018197E-05</v>
      </c>
      <c r="S103" s="101">
        <v>0.00021620757088834525</v>
      </c>
      <c r="T103" s="101">
        <v>-3.713350243060622E-05</v>
      </c>
      <c r="U103" s="101">
        <v>-3.241965726550992E-05</v>
      </c>
      <c r="V103" s="101">
        <v>-2.3024707065433947E-06</v>
      </c>
      <c r="W103" s="101">
        <v>1.4025893388691635E-05</v>
      </c>
      <c r="X103" s="101">
        <v>-12.5</v>
      </c>
    </row>
    <row r="104" spans="1:24" s="101" customFormat="1" ht="12.75" hidden="1">
      <c r="A104" s="101">
        <v>1102</v>
      </c>
      <c r="B104" s="101">
        <v>61.439998626708984</v>
      </c>
      <c r="C104" s="101">
        <v>58.439998626708984</v>
      </c>
      <c r="D104" s="101">
        <v>7.448199272155762</v>
      </c>
      <c r="E104" s="101">
        <v>7.5513482093811035</v>
      </c>
      <c r="F104" s="101">
        <v>29.477190578328425</v>
      </c>
      <c r="G104" s="101" t="s">
        <v>58</v>
      </c>
      <c r="H104" s="101">
        <v>20.01183744705584</v>
      </c>
      <c r="I104" s="101">
        <v>93.95183607376478</v>
      </c>
      <c r="J104" s="101" t="s">
        <v>61</v>
      </c>
      <c r="K104" s="101">
        <v>0.5414693985015823</v>
      </c>
      <c r="L104" s="101">
        <v>-0.8373839123559336</v>
      </c>
      <c r="M104" s="101">
        <v>0.12917072468611726</v>
      </c>
      <c r="N104" s="101">
        <v>-0.03514723044263789</v>
      </c>
      <c r="O104" s="101">
        <v>0.021585149771082814</v>
      </c>
      <c r="P104" s="101">
        <v>-0.02401658804684191</v>
      </c>
      <c r="Q104" s="101">
        <v>0.002713030468953754</v>
      </c>
      <c r="R104" s="101">
        <v>-0.0005402756634699565</v>
      </c>
      <c r="S104" s="101">
        <v>0.00026918433735202685</v>
      </c>
      <c r="T104" s="101">
        <v>-0.00035150710073204855</v>
      </c>
      <c r="U104" s="101">
        <v>6.211409395565747E-05</v>
      </c>
      <c r="V104" s="101">
        <v>-1.996066345810196E-05</v>
      </c>
      <c r="W104" s="101">
        <v>1.632694846391614E-05</v>
      </c>
      <c r="X104" s="101">
        <v>-12.5</v>
      </c>
    </row>
    <row r="105" s="101" customFormat="1" ht="12.75" hidden="1">
      <c r="A105" s="101" t="s">
        <v>133</v>
      </c>
    </row>
    <row r="106" spans="1:24" s="101" customFormat="1" ht="12.75" hidden="1">
      <c r="A106" s="101">
        <v>1104</v>
      </c>
      <c r="B106" s="101">
        <v>59.18</v>
      </c>
      <c r="C106" s="101">
        <v>60.98</v>
      </c>
      <c r="D106" s="101">
        <v>7.482859801946993</v>
      </c>
      <c r="E106" s="101">
        <v>7.644624532335759</v>
      </c>
      <c r="F106" s="101">
        <v>23.007980031753537</v>
      </c>
      <c r="G106" s="101" t="s">
        <v>59</v>
      </c>
      <c r="H106" s="101">
        <v>1.3060745631017259</v>
      </c>
      <c r="I106" s="101">
        <v>72.98607456310168</v>
      </c>
      <c r="J106" s="101" t="s">
        <v>73</v>
      </c>
      <c r="K106" s="101">
        <v>1.4920054327886496</v>
      </c>
      <c r="M106" s="101" t="s">
        <v>68</v>
      </c>
      <c r="N106" s="101">
        <v>0.9929251347019449</v>
      </c>
      <c r="X106" s="101">
        <v>-12.5</v>
      </c>
    </row>
    <row r="107" spans="1:24" s="101" customFormat="1" ht="12.75" hidden="1">
      <c r="A107" s="101">
        <v>1103</v>
      </c>
      <c r="B107" s="101">
        <v>59.060001373291016</v>
      </c>
      <c r="C107" s="101">
        <v>51.060001373291016</v>
      </c>
      <c r="D107" s="101">
        <v>7.285622596740723</v>
      </c>
      <c r="E107" s="101">
        <v>7.614921569824219</v>
      </c>
      <c r="F107" s="101">
        <v>22.792898687670764</v>
      </c>
      <c r="G107" s="101" t="s">
        <v>56</v>
      </c>
      <c r="H107" s="101">
        <v>2.7008317360853074</v>
      </c>
      <c r="I107" s="101">
        <v>74.26083310937628</v>
      </c>
      <c r="J107" s="101" t="s">
        <v>62</v>
      </c>
      <c r="K107" s="101">
        <v>0.9639959585935349</v>
      </c>
      <c r="L107" s="101">
        <v>0.7090738461278464</v>
      </c>
      <c r="M107" s="101">
        <v>0.22821331779559154</v>
      </c>
      <c r="N107" s="101">
        <v>0.07689950914245358</v>
      </c>
      <c r="O107" s="101">
        <v>0.03871591816101038</v>
      </c>
      <c r="P107" s="101">
        <v>0.020341073901155377</v>
      </c>
      <c r="Q107" s="101">
        <v>0.004712594808584528</v>
      </c>
      <c r="R107" s="101">
        <v>0.001183693439373399</v>
      </c>
      <c r="S107" s="101">
        <v>0.0005079308765283623</v>
      </c>
      <c r="T107" s="101">
        <v>0.00029929515205376605</v>
      </c>
      <c r="U107" s="101">
        <v>0.00010307256823647741</v>
      </c>
      <c r="V107" s="101">
        <v>4.394210865743943E-05</v>
      </c>
      <c r="W107" s="101">
        <v>3.1671839740939235E-05</v>
      </c>
      <c r="X107" s="101">
        <v>-12.5</v>
      </c>
    </row>
    <row r="108" spans="1:24" s="101" customFormat="1" ht="12.75" hidden="1">
      <c r="A108" s="101">
        <v>1101</v>
      </c>
      <c r="B108" s="101">
        <v>63.29999923706055</v>
      </c>
      <c r="C108" s="101">
        <v>94.30000305175781</v>
      </c>
      <c r="D108" s="101">
        <v>8.419105529785156</v>
      </c>
      <c r="E108" s="101">
        <v>8.258042335510254</v>
      </c>
      <c r="F108" s="101">
        <v>23.47685950556763</v>
      </c>
      <c r="G108" s="101" t="s">
        <v>57</v>
      </c>
      <c r="H108" s="101">
        <v>-9.596866066945138</v>
      </c>
      <c r="I108" s="101">
        <v>66.20313317011536</v>
      </c>
      <c r="J108" s="101" t="s">
        <v>60</v>
      </c>
      <c r="K108" s="101">
        <v>0.4227241788914874</v>
      </c>
      <c r="L108" s="101">
        <v>-0.0038574455275687657</v>
      </c>
      <c r="M108" s="101">
        <v>-0.09773654226389991</v>
      </c>
      <c r="N108" s="101">
        <v>-0.0007949983662370889</v>
      </c>
      <c r="O108" s="101">
        <v>0.01735178444008534</v>
      </c>
      <c r="P108" s="101">
        <v>-0.0004415009957230191</v>
      </c>
      <c r="Q108" s="101">
        <v>-0.0019057955560367803</v>
      </c>
      <c r="R108" s="101">
        <v>-6.392609192879316E-05</v>
      </c>
      <c r="S108" s="101">
        <v>0.0002577878263337711</v>
      </c>
      <c r="T108" s="101">
        <v>-3.144751330211404E-05</v>
      </c>
      <c r="U108" s="101">
        <v>-3.4065876288601435E-05</v>
      </c>
      <c r="V108" s="101">
        <v>-5.0402524360371006E-06</v>
      </c>
      <c r="W108" s="101">
        <v>1.6968589891365634E-05</v>
      </c>
      <c r="X108" s="101">
        <v>-12.5</v>
      </c>
    </row>
    <row r="109" spans="1:24" s="101" customFormat="1" ht="12.75" hidden="1">
      <c r="A109" s="101">
        <v>1102</v>
      </c>
      <c r="B109" s="101">
        <v>52.060001373291016</v>
      </c>
      <c r="C109" s="101">
        <v>60.560001373291016</v>
      </c>
      <c r="D109" s="101">
        <v>7.4819536209106445</v>
      </c>
      <c r="E109" s="101">
        <v>7.611796855926514</v>
      </c>
      <c r="F109" s="101">
        <v>28.322449807539165</v>
      </c>
      <c r="G109" s="101" t="s">
        <v>58</v>
      </c>
      <c r="H109" s="101">
        <v>25.268600536297697</v>
      </c>
      <c r="I109" s="101">
        <v>89.82860190958867</v>
      </c>
      <c r="J109" s="101" t="s">
        <v>61</v>
      </c>
      <c r="K109" s="101">
        <v>0.8663674028754695</v>
      </c>
      <c r="L109" s="101">
        <v>-0.7090633535704258</v>
      </c>
      <c r="M109" s="101">
        <v>0.20622532998050594</v>
      </c>
      <c r="N109" s="101">
        <v>-0.07689539962798803</v>
      </c>
      <c r="O109" s="101">
        <v>0.03460979479561914</v>
      </c>
      <c r="P109" s="101">
        <v>-0.020336281969008985</v>
      </c>
      <c r="Q109" s="101">
        <v>0.004310045606311876</v>
      </c>
      <c r="R109" s="101">
        <v>-0.0011819659949365456</v>
      </c>
      <c r="S109" s="101">
        <v>0.00043765193010539776</v>
      </c>
      <c r="T109" s="101">
        <v>-0.0002976384416536283</v>
      </c>
      <c r="U109" s="101">
        <v>9.728037004222895E-05</v>
      </c>
      <c r="V109" s="101">
        <v>-4.3652087792489785E-05</v>
      </c>
      <c r="W109" s="101">
        <v>2.674270722410844E-05</v>
      </c>
      <c r="X109" s="101">
        <v>-12.5</v>
      </c>
    </row>
    <row r="110" s="101" customFormat="1" ht="12.75" hidden="1">
      <c r="A110" s="101" t="s">
        <v>139</v>
      </c>
    </row>
    <row r="111" spans="1:24" s="101" customFormat="1" ht="12.75" hidden="1">
      <c r="A111" s="101">
        <v>1104</v>
      </c>
      <c r="B111" s="101">
        <v>57.36</v>
      </c>
      <c r="C111" s="101">
        <v>67.96</v>
      </c>
      <c r="D111" s="101">
        <v>7.648156395440058</v>
      </c>
      <c r="E111" s="101">
        <v>7.594663149884303</v>
      </c>
      <c r="F111" s="101">
        <v>22.82292418731861</v>
      </c>
      <c r="G111" s="101" t="s">
        <v>59</v>
      </c>
      <c r="H111" s="101">
        <v>0.9688761147314597</v>
      </c>
      <c r="I111" s="101">
        <v>70.82887611473141</v>
      </c>
      <c r="J111" s="101" t="s">
        <v>73</v>
      </c>
      <c r="K111" s="101">
        <v>1.1731917581499092</v>
      </c>
      <c r="M111" s="101" t="s">
        <v>68</v>
      </c>
      <c r="N111" s="101">
        <v>0.8190745675067844</v>
      </c>
      <c r="X111" s="101">
        <v>-12.5</v>
      </c>
    </row>
    <row r="112" spans="1:24" s="101" customFormat="1" ht="12.75" hidden="1">
      <c r="A112" s="101">
        <v>1103</v>
      </c>
      <c r="B112" s="101">
        <v>62.7400016784668</v>
      </c>
      <c r="C112" s="101">
        <v>64.33999633789062</v>
      </c>
      <c r="D112" s="101">
        <v>7.08208703994751</v>
      </c>
      <c r="E112" s="101">
        <v>7.61676549911499</v>
      </c>
      <c r="F112" s="101">
        <v>24.03190308567077</v>
      </c>
      <c r="G112" s="101" t="s">
        <v>56</v>
      </c>
      <c r="H112" s="101">
        <v>5.320313336621341</v>
      </c>
      <c r="I112" s="101">
        <v>80.5603150150881</v>
      </c>
      <c r="J112" s="101" t="s">
        <v>62</v>
      </c>
      <c r="K112" s="101">
        <v>0.810751332033385</v>
      </c>
      <c r="L112" s="101">
        <v>0.6831182986164517</v>
      </c>
      <c r="M112" s="101">
        <v>0.19193457980909207</v>
      </c>
      <c r="N112" s="101">
        <v>0.1045069510952872</v>
      </c>
      <c r="O112" s="101">
        <v>0.03256137199126017</v>
      </c>
      <c r="P112" s="101">
        <v>0.01959651421006289</v>
      </c>
      <c r="Q112" s="101">
        <v>0.0039634113315139465</v>
      </c>
      <c r="R112" s="101">
        <v>0.0016086430932089237</v>
      </c>
      <c r="S112" s="101">
        <v>0.00042718407234813627</v>
      </c>
      <c r="T112" s="101">
        <v>0.00028834827421780185</v>
      </c>
      <c r="U112" s="101">
        <v>8.668710397015164E-05</v>
      </c>
      <c r="V112" s="101">
        <v>5.970977279456012E-05</v>
      </c>
      <c r="W112" s="101">
        <v>2.663920842573532E-05</v>
      </c>
      <c r="X112" s="101">
        <v>-12.5</v>
      </c>
    </row>
    <row r="113" spans="1:24" s="101" customFormat="1" ht="12.75" hidden="1">
      <c r="A113" s="101">
        <v>1101</v>
      </c>
      <c r="B113" s="101">
        <v>65.37999725341797</v>
      </c>
      <c r="C113" s="101">
        <v>91.87999725341797</v>
      </c>
      <c r="D113" s="101">
        <v>8.567689895629883</v>
      </c>
      <c r="E113" s="101">
        <v>8.362715721130371</v>
      </c>
      <c r="F113" s="101">
        <v>26.27545225707698</v>
      </c>
      <c r="G113" s="101" t="s">
        <v>57</v>
      </c>
      <c r="H113" s="101">
        <v>-5.0636307486399215</v>
      </c>
      <c r="I113" s="101">
        <v>72.816366504778</v>
      </c>
      <c r="J113" s="101" t="s">
        <v>60</v>
      </c>
      <c r="K113" s="101">
        <v>0.23504387507559263</v>
      </c>
      <c r="L113" s="101">
        <v>-0.0037159323323917555</v>
      </c>
      <c r="M113" s="101">
        <v>-0.05355189461423302</v>
      </c>
      <c r="N113" s="101">
        <v>-0.0010805717692501731</v>
      </c>
      <c r="O113" s="101">
        <v>0.009775475912307905</v>
      </c>
      <c r="P113" s="101">
        <v>-0.000425298164066509</v>
      </c>
      <c r="Q113" s="101">
        <v>-0.001005570614589882</v>
      </c>
      <c r="R113" s="101">
        <v>-8.688483733763268E-05</v>
      </c>
      <c r="S113" s="101">
        <v>0.00015547631287154677</v>
      </c>
      <c r="T113" s="101">
        <v>-3.029356653290028E-05</v>
      </c>
      <c r="U113" s="101">
        <v>-1.5269111133886926E-05</v>
      </c>
      <c r="V113" s="101">
        <v>-6.853515315170259E-06</v>
      </c>
      <c r="W113" s="101">
        <v>1.0511475515545347E-05</v>
      </c>
      <c r="X113" s="101">
        <v>-12.5</v>
      </c>
    </row>
    <row r="114" spans="1:24" s="101" customFormat="1" ht="12.75" hidden="1">
      <c r="A114" s="101">
        <v>1102</v>
      </c>
      <c r="B114" s="101">
        <v>51.63999938964844</v>
      </c>
      <c r="C114" s="101">
        <v>61.63999938964844</v>
      </c>
      <c r="D114" s="101">
        <v>7.343307018280029</v>
      </c>
      <c r="E114" s="101">
        <v>7.404669761657715</v>
      </c>
      <c r="F114" s="101">
        <v>27.74526615568242</v>
      </c>
      <c r="G114" s="101" t="s">
        <v>58</v>
      </c>
      <c r="H114" s="101">
        <v>25.51785856490058</v>
      </c>
      <c r="I114" s="101">
        <v>89.65785795454897</v>
      </c>
      <c r="J114" s="101" t="s">
        <v>61</v>
      </c>
      <c r="K114" s="101">
        <v>0.7759330507095038</v>
      </c>
      <c r="L114" s="101">
        <v>-0.6831081918346</v>
      </c>
      <c r="M114" s="101">
        <v>0.18431244534680455</v>
      </c>
      <c r="N114" s="101">
        <v>-0.10450136454556107</v>
      </c>
      <c r="O114" s="101">
        <v>0.031059346687287392</v>
      </c>
      <c r="P114" s="101">
        <v>-0.019591898597554</v>
      </c>
      <c r="Q114" s="101">
        <v>0.0038337262711161946</v>
      </c>
      <c r="R114" s="101">
        <v>-0.0016062949997959863</v>
      </c>
      <c r="S114" s="101">
        <v>0.0003978860990331361</v>
      </c>
      <c r="T114" s="101">
        <v>-0.0002867525537307408</v>
      </c>
      <c r="U114" s="101">
        <v>8.533175399529117E-05</v>
      </c>
      <c r="V114" s="101">
        <v>-5.931514389262424E-05</v>
      </c>
      <c r="W114" s="101">
        <v>2.447766957935045E-05</v>
      </c>
      <c r="X114" s="101">
        <v>-12.5</v>
      </c>
    </row>
    <row r="115" s="101" customFormat="1" ht="12.75" hidden="1">
      <c r="A115" s="101" t="s">
        <v>145</v>
      </c>
    </row>
    <row r="116" spans="1:24" s="101" customFormat="1" ht="12.75" hidden="1">
      <c r="A116" s="101">
        <v>1104</v>
      </c>
      <c r="B116" s="101">
        <v>51.9</v>
      </c>
      <c r="C116" s="101">
        <v>65.5</v>
      </c>
      <c r="D116" s="101">
        <v>7.844276435741648</v>
      </c>
      <c r="E116" s="101">
        <v>7.947770505588761</v>
      </c>
      <c r="F116" s="101">
        <v>22.17799951990248</v>
      </c>
      <c r="G116" s="101" t="s">
        <v>59</v>
      </c>
      <c r="H116" s="101">
        <v>2.6911734330760257</v>
      </c>
      <c r="I116" s="101">
        <v>67.09117343307598</v>
      </c>
      <c r="J116" s="101" t="s">
        <v>73</v>
      </c>
      <c r="K116" s="101">
        <v>0.9870385698784006</v>
      </c>
      <c r="M116" s="101" t="s">
        <v>68</v>
      </c>
      <c r="N116" s="101">
        <v>0.7311894905265719</v>
      </c>
      <c r="X116" s="101">
        <v>-12.5</v>
      </c>
    </row>
    <row r="117" spans="1:24" s="101" customFormat="1" ht="12.75" hidden="1">
      <c r="A117" s="101">
        <v>1103</v>
      </c>
      <c r="B117" s="101">
        <v>54.619998931884766</v>
      </c>
      <c r="C117" s="101">
        <v>66.22000122070312</v>
      </c>
      <c r="D117" s="101">
        <v>7.285390377044678</v>
      </c>
      <c r="E117" s="101">
        <v>7.7569074630737305</v>
      </c>
      <c r="F117" s="101">
        <v>23.237772101663797</v>
      </c>
      <c r="G117" s="101" t="s">
        <v>56</v>
      </c>
      <c r="H117" s="101">
        <v>8.57851362116273</v>
      </c>
      <c r="I117" s="101">
        <v>75.69851255304745</v>
      </c>
      <c r="J117" s="101" t="s">
        <v>62</v>
      </c>
      <c r="K117" s="101">
        <v>0.6869776999336821</v>
      </c>
      <c r="L117" s="101">
        <v>0.6867811668874252</v>
      </c>
      <c r="M117" s="101">
        <v>0.16263282611764715</v>
      </c>
      <c r="N117" s="101">
        <v>0.12576870080836738</v>
      </c>
      <c r="O117" s="101">
        <v>0.02759039969449584</v>
      </c>
      <c r="P117" s="101">
        <v>0.019701622656061606</v>
      </c>
      <c r="Q117" s="101">
        <v>0.0033583069603771516</v>
      </c>
      <c r="R117" s="101">
        <v>0.0019359245051130136</v>
      </c>
      <c r="S117" s="101">
        <v>0.0003619652817396592</v>
      </c>
      <c r="T117" s="101">
        <v>0.00028989748490543656</v>
      </c>
      <c r="U117" s="101">
        <v>7.34497912500495E-05</v>
      </c>
      <c r="V117" s="101">
        <v>7.185540653274553E-05</v>
      </c>
      <c r="W117" s="101">
        <v>2.2572902254014448E-05</v>
      </c>
      <c r="X117" s="101">
        <v>-12.5</v>
      </c>
    </row>
    <row r="118" spans="1:24" s="101" customFormat="1" ht="12.75" hidden="1">
      <c r="A118" s="101">
        <v>1101</v>
      </c>
      <c r="B118" s="101">
        <v>68.55999755859375</v>
      </c>
      <c r="C118" s="101">
        <v>96.36000061035156</v>
      </c>
      <c r="D118" s="101">
        <v>8.360751152038574</v>
      </c>
      <c r="E118" s="101">
        <v>8.187004089355469</v>
      </c>
      <c r="F118" s="101">
        <v>27.075461215261697</v>
      </c>
      <c r="G118" s="101" t="s">
        <v>57</v>
      </c>
      <c r="H118" s="101">
        <v>-4.159124357384455</v>
      </c>
      <c r="I118" s="101">
        <v>76.90087320120925</v>
      </c>
      <c r="J118" s="101" t="s">
        <v>60</v>
      </c>
      <c r="K118" s="101">
        <v>0.265943668741745</v>
      </c>
      <c r="L118" s="101">
        <v>-0.003735581923102977</v>
      </c>
      <c r="M118" s="101">
        <v>-0.06124993758729337</v>
      </c>
      <c r="N118" s="101">
        <v>-0.0013004131507168943</v>
      </c>
      <c r="O118" s="101">
        <v>0.010954654632616053</v>
      </c>
      <c r="P118" s="101">
        <v>-0.0004275660779559119</v>
      </c>
      <c r="Q118" s="101">
        <v>-0.0011827142215339189</v>
      </c>
      <c r="R118" s="101">
        <v>-0.0001045570455497195</v>
      </c>
      <c r="S118" s="101">
        <v>0.00016583277908580957</v>
      </c>
      <c r="T118" s="101">
        <v>-3.045705858285463E-05</v>
      </c>
      <c r="U118" s="101">
        <v>-2.033073087703965E-05</v>
      </c>
      <c r="V118" s="101">
        <v>-8.247811773848985E-06</v>
      </c>
      <c r="W118" s="101">
        <v>1.0999490460288188E-05</v>
      </c>
      <c r="X118" s="101">
        <v>-12.5</v>
      </c>
    </row>
    <row r="119" spans="1:24" s="101" customFormat="1" ht="12.75" hidden="1">
      <c r="A119" s="101">
        <v>1102</v>
      </c>
      <c r="B119" s="101">
        <v>55.2599983215332</v>
      </c>
      <c r="C119" s="101">
        <v>60.959999084472656</v>
      </c>
      <c r="D119" s="101">
        <v>7.37632942199707</v>
      </c>
      <c r="E119" s="101">
        <v>7.439471244812012</v>
      </c>
      <c r="F119" s="101">
        <v>28.85285927446098</v>
      </c>
      <c r="G119" s="101" t="s">
        <v>58</v>
      </c>
      <c r="H119" s="101">
        <v>25.073763795122645</v>
      </c>
      <c r="I119" s="101">
        <v>92.8337621166558</v>
      </c>
      <c r="J119" s="101" t="s">
        <v>61</v>
      </c>
      <c r="K119" s="101">
        <v>0.6334132342020912</v>
      </c>
      <c r="L119" s="101">
        <v>-0.6867710074100021</v>
      </c>
      <c r="M119" s="101">
        <v>0.15065816033844803</v>
      </c>
      <c r="N119" s="101">
        <v>-0.12576197767474107</v>
      </c>
      <c r="O119" s="101">
        <v>0.02532243466142503</v>
      </c>
      <c r="P119" s="101">
        <v>-0.019696982574263028</v>
      </c>
      <c r="Q119" s="101">
        <v>0.00314315330683997</v>
      </c>
      <c r="R119" s="101">
        <v>-0.00193309894048985</v>
      </c>
      <c r="S119" s="101">
        <v>0.00032174268377936426</v>
      </c>
      <c r="T119" s="101">
        <v>-0.00028829311357883385</v>
      </c>
      <c r="U119" s="101">
        <v>7.05799774488575E-05</v>
      </c>
      <c r="V119" s="101">
        <v>-7.138048086787653E-05</v>
      </c>
      <c r="W119" s="101">
        <v>1.9711598762741687E-05</v>
      </c>
      <c r="X119" s="101">
        <v>-12.5</v>
      </c>
    </row>
    <row r="120" spans="1:14" s="101" customFormat="1" ht="12.75">
      <c r="A120" s="101" t="s">
        <v>151</v>
      </c>
      <c r="E120" s="99" t="s">
        <v>104</v>
      </c>
      <c r="F120" s="102">
        <f>MIN(F91:F119)</f>
        <v>22.17799951990248</v>
      </c>
      <c r="G120" s="102"/>
      <c r="H120" s="102"/>
      <c r="I120" s="115"/>
      <c r="J120" s="115" t="s">
        <v>156</v>
      </c>
      <c r="K120" s="102">
        <f>AVERAGE(K118,K113,K108,K103,K98,K93)</f>
        <v>0.3933369148062144</v>
      </c>
      <c r="L120" s="102">
        <f>AVERAGE(L118,L113,L108,L103,L98,L93)</f>
        <v>-0.0040170950851379636</v>
      </c>
      <c r="M120" s="115" t="s">
        <v>106</v>
      </c>
      <c r="N120" s="102" t="e">
        <f>Mittelwert(K116,K111,K106,K101,K96,K91)</f>
        <v>#NAME?</v>
      </c>
    </row>
    <row r="121" spans="5:14" s="101" customFormat="1" ht="12.75">
      <c r="E121" s="99" t="s">
        <v>105</v>
      </c>
      <c r="F121" s="102">
        <f>MAX(F91:F119)</f>
        <v>29.477190578328425</v>
      </c>
      <c r="G121" s="102"/>
      <c r="H121" s="102"/>
      <c r="I121" s="115"/>
      <c r="J121" s="115" t="s">
        <v>157</v>
      </c>
      <c r="K121" s="102">
        <f>AVERAGE(K119,K114,K109,K104,K99,K94)</f>
        <v>0.6790806679212222</v>
      </c>
      <c r="L121" s="102">
        <f>AVERAGE(L119,L114,L109,L104,L99,L94)</f>
        <v>-0.7384457930984686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110</v>
      </c>
      <c r="K122" s="102">
        <f>ABS(K120/$G$33)</f>
        <v>0.24583557175388399</v>
      </c>
      <c r="L122" s="102">
        <f>ABS(L120/$H$33)</f>
        <v>0.011158597458716566</v>
      </c>
      <c r="M122" s="115" t="s">
        <v>109</v>
      </c>
      <c r="N122" s="102">
        <f>K122+L122+L123+K123</f>
        <v>1.104364078490747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0.38584128859160355</v>
      </c>
      <c r="L123" s="102">
        <f>ABS(L121/$H$34)</f>
        <v>0.4615286206865428</v>
      </c>
      <c r="M123" s="102"/>
      <c r="N123" s="102"/>
    </row>
    <row r="124" s="101" customFormat="1" ht="12.75"/>
    <row r="125" s="101" customFormat="1" ht="12.75" hidden="1">
      <c r="A125" s="101" t="s">
        <v>116</v>
      </c>
    </row>
    <row r="126" spans="1:24" s="101" customFormat="1" ht="12.75" hidden="1">
      <c r="A126" s="101">
        <v>1104</v>
      </c>
      <c r="B126" s="101">
        <v>61.9</v>
      </c>
      <c r="C126" s="101">
        <v>77.2</v>
      </c>
      <c r="D126" s="101">
        <v>7.577004919889425</v>
      </c>
      <c r="E126" s="101">
        <v>7.544050300532702</v>
      </c>
      <c r="F126" s="101">
        <v>29.244586473399846</v>
      </c>
      <c r="G126" s="101" t="s">
        <v>59</v>
      </c>
      <c r="H126" s="101">
        <v>17.22770326272893</v>
      </c>
      <c r="I126" s="101">
        <v>91.62770326272889</v>
      </c>
      <c r="J126" s="101" t="s">
        <v>73</v>
      </c>
      <c r="K126" s="101">
        <v>2.108755038988913</v>
      </c>
      <c r="M126" s="101" t="s">
        <v>68</v>
      </c>
      <c r="N126" s="101">
        <v>1.2131291862668618</v>
      </c>
      <c r="X126" s="101">
        <v>-12.5</v>
      </c>
    </row>
    <row r="127" spans="1:24" s="101" customFormat="1" ht="12.75" hidden="1">
      <c r="A127" s="101">
        <v>1102</v>
      </c>
      <c r="B127" s="101">
        <v>46.060001373291016</v>
      </c>
      <c r="C127" s="101">
        <v>71.36000061035156</v>
      </c>
      <c r="D127" s="101">
        <v>7.48604154586792</v>
      </c>
      <c r="E127" s="101">
        <v>7.3624725341796875</v>
      </c>
      <c r="F127" s="101">
        <v>23.46639232707408</v>
      </c>
      <c r="G127" s="101" t="s">
        <v>56</v>
      </c>
      <c r="H127" s="101">
        <v>15.807485925862965</v>
      </c>
      <c r="I127" s="101">
        <v>74.36748729915394</v>
      </c>
      <c r="J127" s="101" t="s">
        <v>62</v>
      </c>
      <c r="K127" s="101">
        <v>1.3175550913308955</v>
      </c>
      <c r="L127" s="101">
        <v>0.5137107566304911</v>
      </c>
      <c r="M127" s="101">
        <v>0.3119128607589721</v>
      </c>
      <c r="N127" s="101">
        <v>0.09248768219626055</v>
      </c>
      <c r="O127" s="101">
        <v>0.05291541526768055</v>
      </c>
      <c r="P127" s="101">
        <v>0.014736527139115748</v>
      </c>
      <c r="Q127" s="101">
        <v>0.006441118594793642</v>
      </c>
      <c r="R127" s="101">
        <v>0.001423665852914056</v>
      </c>
      <c r="S127" s="101">
        <v>0.000694249292156732</v>
      </c>
      <c r="T127" s="101">
        <v>0.00021682961944754348</v>
      </c>
      <c r="U127" s="101">
        <v>0.00014090466673960314</v>
      </c>
      <c r="V127" s="101">
        <v>5.282871249083025E-05</v>
      </c>
      <c r="W127" s="101">
        <v>4.328680486461413E-05</v>
      </c>
      <c r="X127" s="101">
        <v>-12.5</v>
      </c>
    </row>
    <row r="128" spans="1:24" s="101" customFormat="1" ht="12.75" hidden="1">
      <c r="A128" s="101">
        <v>1103</v>
      </c>
      <c r="B128" s="101">
        <v>55.47999954223633</v>
      </c>
      <c r="C128" s="101">
        <v>48.58000183105469</v>
      </c>
      <c r="D128" s="101">
        <v>7.396190643310547</v>
      </c>
      <c r="E128" s="101">
        <v>7.936574935913086</v>
      </c>
      <c r="F128" s="101">
        <v>23.597388131482028</v>
      </c>
      <c r="G128" s="101" t="s">
        <v>57</v>
      </c>
      <c r="H128" s="101">
        <v>7.741161021208258</v>
      </c>
      <c r="I128" s="101">
        <v>75.72116056344454</v>
      </c>
      <c r="J128" s="101" t="s">
        <v>60</v>
      </c>
      <c r="K128" s="101">
        <v>0.3599443056678793</v>
      </c>
      <c r="L128" s="101">
        <v>0.0027965566682216694</v>
      </c>
      <c r="M128" s="101">
        <v>-0.0886162780474147</v>
      </c>
      <c r="N128" s="101">
        <v>-0.0009562794800584092</v>
      </c>
      <c r="O128" s="101">
        <v>0.013905984332549219</v>
      </c>
      <c r="P128" s="101">
        <v>0.0003198569404975021</v>
      </c>
      <c r="Q128" s="101">
        <v>-0.0019913333249916296</v>
      </c>
      <c r="R128" s="101">
        <v>-7.685138347248113E-05</v>
      </c>
      <c r="S128" s="101">
        <v>0.00013682414938403592</v>
      </c>
      <c r="T128" s="101">
        <v>2.276533970895484E-05</v>
      </c>
      <c r="U128" s="101">
        <v>-5.4057804391691745E-05</v>
      </c>
      <c r="V128" s="101">
        <v>-6.061319269633889E-06</v>
      </c>
      <c r="W128" s="101">
        <v>7.12123834542564E-06</v>
      </c>
      <c r="X128" s="101">
        <v>-12.5</v>
      </c>
    </row>
    <row r="129" spans="1:24" s="101" customFormat="1" ht="12.75" hidden="1">
      <c r="A129" s="101">
        <v>1101</v>
      </c>
      <c r="B129" s="101">
        <v>78.36000061035156</v>
      </c>
      <c r="C129" s="101">
        <v>85.95999908447266</v>
      </c>
      <c r="D129" s="101">
        <v>8.424627304077148</v>
      </c>
      <c r="E129" s="101">
        <v>8.555306434631348</v>
      </c>
      <c r="F129" s="101">
        <v>26.154188765308053</v>
      </c>
      <c r="G129" s="101" t="s">
        <v>58</v>
      </c>
      <c r="H129" s="101">
        <v>-17.108569074397238</v>
      </c>
      <c r="I129" s="101">
        <v>73.75143153595428</v>
      </c>
      <c r="J129" s="101" t="s">
        <v>61</v>
      </c>
      <c r="K129" s="101">
        <v>-1.2674350143140407</v>
      </c>
      <c r="L129" s="101">
        <v>0.513703144577365</v>
      </c>
      <c r="M129" s="101">
        <v>-0.2990598401187783</v>
      </c>
      <c r="N129" s="101">
        <v>-0.09248273832230808</v>
      </c>
      <c r="O129" s="101">
        <v>-0.05105550678128634</v>
      </c>
      <c r="P129" s="101">
        <v>0.014733055476020938</v>
      </c>
      <c r="Q129" s="101">
        <v>-0.0061255693891241</v>
      </c>
      <c r="R129" s="101">
        <v>-0.0014215900694686467</v>
      </c>
      <c r="S129" s="101">
        <v>-0.0006806329640896469</v>
      </c>
      <c r="T129" s="101">
        <v>0.00021563122032234203</v>
      </c>
      <c r="U129" s="101">
        <v>-0.0001301225533616222</v>
      </c>
      <c r="V129" s="101">
        <v>-5.247983681520331E-05</v>
      </c>
      <c r="W129" s="101">
        <v>-4.269701909752976E-05</v>
      </c>
      <c r="X129" s="101">
        <v>-12.5</v>
      </c>
    </row>
    <row r="130" s="101" customFormat="1" ht="12.75" hidden="1">
      <c r="A130" s="101" t="s">
        <v>122</v>
      </c>
    </row>
    <row r="131" spans="1:24" s="101" customFormat="1" ht="12.75" hidden="1">
      <c r="A131" s="101">
        <v>1104</v>
      </c>
      <c r="B131" s="101">
        <v>60.76</v>
      </c>
      <c r="C131" s="101">
        <v>67.96</v>
      </c>
      <c r="D131" s="101">
        <v>7.461592393579312</v>
      </c>
      <c r="E131" s="101">
        <v>7.626984354042995</v>
      </c>
      <c r="F131" s="101">
        <v>30.073504117634794</v>
      </c>
      <c r="G131" s="101" t="s">
        <v>59</v>
      </c>
      <c r="H131" s="101">
        <v>22.417659533085846</v>
      </c>
      <c r="I131" s="101">
        <v>95.6776595330858</v>
      </c>
      <c r="J131" s="101" t="s">
        <v>73</v>
      </c>
      <c r="K131" s="101">
        <v>0.8344016903151196</v>
      </c>
      <c r="M131" s="101" t="s">
        <v>68</v>
      </c>
      <c r="N131" s="101">
        <v>0.5402855688149568</v>
      </c>
      <c r="X131" s="101">
        <v>-12.5</v>
      </c>
    </row>
    <row r="132" spans="1:24" s="101" customFormat="1" ht="12.75" hidden="1">
      <c r="A132" s="101">
        <v>1102</v>
      </c>
      <c r="B132" s="101">
        <v>57.720001220703125</v>
      </c>
      <c r="C132" s="101">
        <v>69.0199966430664</v>
      </c>
      <c r="D132" s="101">
        <v>7.414557456970215</v>
      </c>
      <c r="E132" s="101">
        <v>7.50808048248291</v>
      </c>
      <c r="F132" s="101">
        <v>23.861986290528986</v>
      </c>
      <c r="G132" s="101" t="s">
        <v>56</v>
      </c>
      <c r="H132" s="101">
        <v>6.167757394954281</v>
      </c>
      <c r="I132" s="101">
        <v>76.38775861565736</v>
      </c>
      <c r="J132" s="101" t="s">
        <v>62</v>
      </c>
      <c r="K132" s="101">
        <v>0.7574342449693852</v>
      </c>
      <c r="L132" s="101">
        <v>0.4614711721421986</v>
      </c>
      <c r="M132" s="101">
        <v>0.1793115540377277</v>
      </c>
      <c r="N132" s="101">
        <v>0.12028643782249586</v>
      </c>
      <c r="O132" s="101">
        <v>0.030419708948719114</v>
      </c>
      <c r="P132" s="101">
        <v>0.013238010464799218</v>
      </c>
      <c r="Q132" s="101">
        <v>0.003702794196873164</v>
      </c>
      <c r="R132" s="101">
        <v>0.0018515302643777297</v>
      </c>
      <c r="S132" s="101">
        <v>0.0003991203986416311</v>
      </c>
      <c r="T132" s="101">
        <v>0.0001947961742859387</v>
      </c>
      <c r="U132" s="101">
        <v>8.10096243371409E-05</v>
      </c>
      <c r="V132" s="101">
        <v>6.87143078537343E-05</v>
      </c>
      <c r="W132" s="101">
        <v>2.4887737695509812E-05</v>
      </c>
      <c r="X132" s="101">
        <v>-12.5</v>
      </c>
    </row>
    <row r="133" spans="1:24" s="101" customFormat="1" ht="12.75" hidden="1">
      <c r="A133" s="101">
        <v>1103</v>
      </c>
      <c r="B133" s="101">
        <v>59.2400016784668</v>
      </c>
      <c r="C133" s="101">
        <v>59.7400016784668</v>
      </c>
      <c r="D133" s="101">
        <v>7.528056621551514</v>
      </c>
      <c r="E133" s="101">
        <v>7.953820705413818</v>
      </c>
      <c r="F133" s="101">
        <v>24.26523704335693</v>
      </c>
      <c r="G133" s="101" t="s">
        <v>57</v>
      </c>
      <c r="H133" s="101">
        <v>4.772408409792151</v>
      </c>
      <c r="I133" s="101">
        <v>76.5124100882589</v>
      </c>
      <c r="J133" s="101" t="s">
        <v>60</v>
      </c>
      <c r="K133" s="101">
        <v>0.6773599861105752</v>
      </c>
      <c r="L133" s="101">
        <v>0.002512354816522711</v>
      </c>
      <c r="M133" s="101">
        <v>-0.16125697563637564</v>
      </c>
      <c r="N133" s="101">
        <v>-0.0012437794848775333</v>
      </c>
      <c r="O133" s="101">
        <v>0.02705539688129994</v>
      </c>
      <c r="P133" s="101">
        <v>0.0002872462600935138</v>
      </c>
      <c r="Q133" s="101">
        <v>-0.003371266569604633</v>
      </c>
      <c r="R133" s="101">
        <v>-9.996251421645201E-05</v>
      </c>
      <c r="S133" s="101">
        <v>0.0003418619674229498</v>
      </c>
      <c r="T133" s="101">
        <v>2.044055324645212E-05</v>
      </c>
      <c r="U133" s="101">
        <v>-7.617642498347693E-05</v>
      </c>
      <c r="V133" s="101">
        <v>-7.880941727986878E-06</v>
      </c>
      <c r="W133" s="101">
        <v>2.0883161778128843E-05</v>
      </c>
      <c r="X133" s="101">
        <v>-12.5</v>
      </c>
    </row>
    <row r="134" spans="1:24" s="101" customFormat="1" ht="12.75" hidden="1">
      <c r="A134" s="101">
        <v>1101</v>
      </c>
      <c r="B134" s="101">
        <v>59.84000015258789</v>
      </c>
      <c r="C134" s="101">
        <v>95.33999633789062</v>
      </c>
      <c r="D134" s="101">
        <v>8.529901504516602</v>
      </c>
      <c r="E134" s="101">
        <v>8.369563102722168</v>
      </c>
      <c r="F134" s="101">
        <v>25.068739686840335</v>
      </c>
      <c r="G134" s="101" t="s">
        <v>58</v>
      </c>
      <c r="H134" s="101">
        <v>-2.576271769956916</v>
      </c>
      <c r="I134" s="101">
        <v>69.76372838263093</v>
      </c>
      <c r="J134" s="101" t="s">
        <v>61</v>
      </c>
      <c r="K134" s="101">
        <v>-0.33895439909908814</v>
      </c>
      <c r="L134" s="101">
        <v>0.4614643331738333</v>
      </c>
      <c r="M134" s="101">
        <v>-0.07841441972006352</v>
      </c>
      <c r="N134" s="101">
        <v>-0.1202800072190643</v>
      </c>
      <c r="O134" s="101">
        <v>-0.013905545372984374</v>
      </c>
      <c r="P134" s="101">
        <v>0.013234893677404283</v>
      </c>
      <c r="Q134" s="101">
        <v>-0.0015314197925662945</v>
      </c>
      <c r="R134" s="101">
        <v>-0.0018488298503805565</v>
      </c>
      <c r="S134" s="101">
        <v>-0.00020597933838510242</v>
      </c>
      <c r="T134" s="101">
        <v>0.00019372076114711288</v>
      </c>
      <c r="U134" s="101">
        <v>-2.7562864727408193E-05</v>
      </c>
      <c r="V134" s="101">
        <v>-6.826087357555459E-05</v>
      </c>
      <c r="W134" s="101">
        <v>-1.3538576060612823E-05</v>
      </c>
      <c r="X134" s="101">
        <v>-12.5</v>
      </c>
    </row>
    <row r="135" s="101" customFormat="1" ht="12.75" hidden="1">
      <c r="A135" s="101" t="s">
        <v>128</v>
      </c>
    </row>
    <row r="136" spans="1:24" s="101" customFormat="1" ht="12.75" hidden="1">
      <c r="A136" s="101">
        <v>1104</v>
      </c>
      <c r="B136" s="101">
        <v>66.08</v>
      </c>
      <c r="C136" s="101">
        <v>60.98</v>
      </c>
      <c r="D136" s="101">
        <v>7.526773640592586</v>
      </c>
      <c r="E136" s="101">
        <v>7.870804886902124</v>
      </c>
      <c r="F136" s="101">
        <v>30.408989356664463</v>
      </c>
      <c r="G136" s="101" t="s">
        <v>59</v>
      </c>
      <c r="H136" s="101">
        <v>17.34868212613658</v>
      </c>
      <c r="I136" s="101">
        <v>95.92868212613654</v>
      </c>
      <c r="J136" s="101" t="s">
        <v>73</v>
      </c>
      <c r="K136" s="101">
        <v>1.0598872944356224</v>
      </c>
      <c r="M136" s="101" t="s">
        <v>68</v>
      </c>
      <c r="N136" s="101">
        <v>0.7156966878013896</v>
      </c>
      <c r="X136" s="101">
        <v>-12.5</v>
      </c>
    </row>
    <row r="137" spans="1:24" s="101" customFormat="1" ht="12.75" hidden="1">
      <c r="A137" s="101">
        <v>1102</v>
      </c>
      <c r="B137" s="101">
        <v>61.439998626708984</v>
      </c>
      <c r="C137" s="101">
        <v>58.439998626708984</v>
      </c>
      <c r="D137" s="101">
        <v>7.448199272155762</v>
      </c>
      <c r="E137" s="101">
        <v>7.5513482093811035</v>
      </c>
      <c r="F137" s="101">
        <v>23.764568024648508</v>
      </c>
      <c r="G137" s="101" t="s">
        <v>56</v>
      </c>
      <c r="H137" s="101">
        <v>1.8041532280171158</v>
      </c>
      <c r="I137" s="101">
        <v>75.74415185472606</v>
      </c>
      <c r="J137" s="101" t="s">
        <v>62</v>
      </c>
      <c r="K137" s="101">
        <v>0.7948195299246583</v>
      </c>
      <c r="L137" s="101">
        <v>0.6246005453172131</v>
      </c>
      <c r="M137" s="101">
        <v>0.18816217948135117</v>
      </c>
      <c r="N137" s="101">
        <v>0.03553450934962089</v>
      </c>
      <c r="O137" s="101">
        <v>0.031921250557639086</v>
      </c>
      <c r="P137" s="101">
        <v>0.017917718156650286</v>
      </c>
      <c r="Q137" s="101">
        <v>0.0038855711336115467</v>
      </c>
      <c r="R137" s="101">
        <v>0.0005469745404744808</v>
      </c>
      <c r="S137" s="101">
        <v>0.0004187999378035144</v>
      </c>
      <c r="T137" s="101">
        <v>0.0002636572977704064</v>
      </c>
      <c r="U137" s="101">
        <v>8.500436147758953E-05</v>
      </c>
      <c r="V137" s="101">
        <v>2.0297175905385173E-05</v>
      </c>
      <c r="W137" s="101">
        <v>2.6114260083741498E-05</v>
      </c>
      <c r="X137" s="101">
        <v>-12.5</v>
      </c>
    </row>
    <row r="138" spans="1:24" s="101" customFormat="1" ht="12.75" hidden="1">
      <c r="A138" s="101">
        <v>1103</v>
      </c>
      <c r="B138" s="101">
        <v>53.7599983215332</v>
      </c>
      <c r="C138" s="101">
        <v>51.060001373291016</v>
      </c>
      <c r="D138" s="101">
        <v>7.369711399078369</v>
      </c>
      <c r="E138" s="101">
        <v>7.780900478363037</v>
      </c>
      <c r="F138" s="101">
        <v>21.560417572189706</v>
      </c>
      <c r="G138" s="101" t="s">
        <v>57</v>
      </c>
      <c r="H138" s="101">
        <v>3.1683181456201783</v>
      </c>
      <c r="I138" s="101">
        <v>69.42831646715334</v>
      </c>
      <c r="J138" s="101" t="s">
        <v>60</v>
      </c>
      <c r="K138" s="101">
        <v>0.543153022291954</v>
      </c>
      <c r="L138" s="101">
        <v>0.0033990951499725374</v>
      </c>
      <c r="M138" s="101">
        <v>-0.1301368940970762</v>
      </c>
      <c r="N138" s="101">
        <v>-0.00036737879051323253</v>
      </c>
      <c r="O138" s="101">
        <v>0.02156116909756564</v>
      </c>
      <c r="P138" s="101">
        <v>0.00038879836302614315</v>
      </c>
      <c r="Q138" s="101">
        <v>-0.002760025853729337</v>
      </c>
      <c r="R138" s="101">
        <v>-2.9505881275309533E-05</v>
      </c>
      <c r="S138" s="101">
        <v>0.00026139825125376766</v>
      </c>
      <c r="T138" s="101">
        <v>2.7678248567496113E-05</v>
      </c>
      <c r="U138" s="101">
        <v>-6.493304152408618E-05</v>
      </c>
      <c r="V138" s="101">
        <v>-2.3229413114584704E-06</v>
      </c>
      <c r="W138" s="101">
        <v>1.5616456622122164E-05</v>
      </c>
      <c r="X138" s="101">
        <v>-12.5</v>
      </c>
    </row>
    <row r="139" spans="1:24" s="101" customFormat="1" ht="12.75" hidden="1">
      <c r="A139" s="101">
        <v>1101</v>
      </c>
      <c r="B139" s="101">
        <v>71.45999908447266</v>
      </c>
      <c r="C139" s="101">
        <v>91.76000213623047</v>
      </c>
      <c r="D139" s="101">
        <v>8.454293251037598</v>
      </c>
      <c r="E139" s="101">
        <v>8.316688537597656</v>
      </c>
      <c r="F139" s="101">
        <v>25.179155566269124</v>
      </c>
      <c r="G139" s="101" t="s">
        <v>58</v>
      </c>
      <c r="H139" s="101">
        <v>-13.227729671125486</v>
      </c>
      <c r="I139" s="101">
        <v>70.73226941334713</v>
      </c>
      <c r="J139" s="101" t="s">
        <v>61</v>
      </c>
      <c r="K139" s="101">
        <v>-0.5802782776606161</v>
      </c>
      <c r="L139" s="101">
        <v>0.6245912962591789</v>
      </c>
      <c r="M139" s="101">
        <v>-0.13590215076274023</v>
      </c>
      <c r="N139" s="101">
        <v>-0.035532610198838126</v>
      </c>
      <c r="O139" s="101">
        <v>-0.02353895121516152</v>
      </c>
      <c r="P139" s="101">
        <v>0.01791349937265367</v>
      </c>
      <c r="Q139" s="101">
        <v>-0.0027349442994512637</v>
      </c>
      <c r="R139" s="101">
        <v>-0.0005461781311050789</v>
      </c>
      <c r="S139" s="101">
        <v>-0.0003272068797346713</v>
      </c>
      <c r="T139" s="101">
        <v>0.0002622004676270213</v>
      </c>
      <c r="U139" s="101">
        <v>-5.4858377561171146E-05</v>
      </c>
      <c r="V139" s="101">
        <v>-2.016381147991788E-05</v>
      </c>
      <c r="W139" s="101">
        <v>-2.093038132215157E-05</v>
      </c>
      <c r="X139" s="101">
        <v>-12.5</v>
      </c>
    </row>
    <row r="140" s="101" customFormat="1" ht="12.75" hidden="1">
      <c r="A140" s="101" t="s">
        <v>134</v>
      </c>
    </row>
    <row r="141" spans="1:24" s="101" customFormat="1" ht="12.75" hidden="1">
      <c r="A141" s="101">
        <v>1104</v>
      </c>
      <c r="B141" s="101">
        <v>59.18</v>
      </c>
      <c r="C141" s="101">
        <v>60.98</v>
      </c>
      <c r="D141" s="101">
        <v>7.482859801946993</v>
      </c>
      <c r="E141" s="101">
        <v>7.644624532335759</v>
      </c>
      <c r="F141" s="101">
        <v>29.496479740615488</v>
      </c>
      <c r="G141" s="101" t="s">
        <v>59</v>
      </c>
      <c r="H141" s="101">
        <v>21.888938547688063</v>
      </c>
      <c r="I141" s="101">
        <v>93.56893854768802</v>
      </c>
      <c r="J141" s="101" t="s">
        <v>73</v>
      </c>
      <c r="K141" s="101">
        <v>1.2602368945846123</v>
      </c>
      <c r="M141" s="101" t="s">
        <v>68</v>
      </c>
      <c r="N141" s="101">
        <v>0.7924870274124328</v>
      </c>
      <c r="X141" s="101">
        <v>-12.5</v>
      </c>
    </row>
    <row r="142" spans="1:24" s="101" customFormat="1" ht="12.75" hidden="1">
      <c r="A142" s="101">
        <v>1102</v>
      </c>
      <c r="B142" s="101">
        <v>52.060001373291016</v>
      </c>
      <c r="C142" s="101">
        <v>60.560001373291016</v>
      </c>
      <c r="D142" s="101">
        <v>7.4819536209106445</v>
      </c>
      <c r="E142" s="101">
        <v>7.611796855926514</v>
      </c>
      <c r="F142" s="101">
        <v>21.99155077160855</v>
      </c>
      <c r="G142" s="101" t="s">
        <v>56</v>
      </c>
      <c r="H142" s="101">
        <v>5.1892707787063035</v>
      </c>
      <c r="I142" s="101">
        <v>69.74927215199727</v>
      </c>
      <c r="J142" s="101" t="s">
        <v>62</v>
      </c>
      <c r="K142" s="101">
        <v>0.943026500584767</v>
      </c>
      <c r="L142" s="101">
        <v>0.5598115204148207</v>
      </c>
      <c r="M142" s="101">
        <v>0.22324798931181483</v>
      </c>
      <c r="N142" s="101">
        <v>0.07742110526568274</v>
      </c>
      <c r="O142" s="101">
        <v>0.037873470862649666</v>
      </c>
      <c r="P142" s="101">
        <v>0.01605908832646325</v>
      </c>
      <c r="Q142" s="101">
        <v>0.004610092249798844</v>
      </c>
      <c r="R142" s="101">
        <v>0.0011917268917504748</v>
      </c>
      <c r="S142" s="101">
        <v>0.0004969016544934792</v>
      </c>
      <c r="T142" s="101">
        <v>0.00023631064191552396</v>
      </c>
      <c r="U142" s="101">
        <v>0.00010085297521325282</v>
      </c>
      <c r="V142" s="101">
        <v>4.422749327555487E-05</v>
      </c>
      <c r="W142" s="101">
        <v>3.0984099780172724E-05</v>
      </c>
      <c r="X142" s="101">
        <v>-12.5</v>
      </c>
    </row>
    <row r="143" spans="1:24" s="101" customFormat="1" ht="12.75" hidden="1">
      <c r="A143" s="101">
        <v>1103</v>
      </c>
      <c r="B143" s="101">
        <v>59.060001373291016</v>
      </c>
      <c r="C143" s="101">
        <v>51.060001373291016</v>
      </c>
      <c r="D143" s="101">
        <v>7.285622596740723</v>
      </c>
      <c r="E143" s="101">
        <v>7.614921569824219</v>
      </c>
      <c r="F143" s="101">
        <v>22.67936185579495</v>
      </c>
      <c r="G143" s="101" t="s">
        <v>57</v>
      </c>
      <c r="H143" s="101">
        <v>2.3309209213516926</v>
      </c>
      <c r="I143" s="101">
        <v>73.89092229464266</v>
      </c>
      <c r="J143" s="101" t="s">
        <v>60</v>
      </c>
      <c r="K143" s="101">
        <v>0.7500242153359228</v>
      </c>
      <c r="L143" s="101">
        <v>0.0030470588483668</v>
      </c>
      <c r="M143" s="101">
        <v>-0.17908429480298305</v>
      </c>
      <c r="N143" s="101">
        <v>-0.0008004481069264631</v>
      </c>
      <c r="O143" s="101">
        <v>0.029872741763403966</v>
      </c>
      <c r="P143" s="101">
        <v>0.00034845092656744125</v>
      </c>
      <c r="Q143" s="101">
        <v>-0.0037690206834846344</v>
      </c>
      <c r="R143" s="101">
        <v>-6.431895733364383E-05</v>
      </c>
      <c r="S143" s="101">
        <v>0.0003704287122228264</v>
      </c>
      <c r="T143" s="101">
        <v>2.4800305384468784E-05</v>
      </c>
      <c r="U143" s="101">
        <v>-8.679403395818382E-05</v>
      </c>
      <c r="V143" s="101">
        <v>-5.068039063489609E-06</v>
      </c>
      <c r="W143" s="101">
        <v>2.2403162315369277E-05</v>
      </c>
      <c r="X143" s="101">
        <v>-12.5</v>
      </c>
    </row>
    <row r="144" spans="1:24" s="101" customFormat="1" ht="12.75" hidden="1">
      <c r="A144" s="101">
        <v>1101</v>
      </c>
      <c r="B144" s="101">
        <v>63.29999923706055</v>
      </c>
      <c r="C144" s="101">
        <v>94.30000305175781</v>
      </c>
      <c r="D144" s="101">
        <v>8.419105529785156</v>
      </c>
      <c r="E144" s="101">
        <v>8.258042335510254</v>
      </c>
      <c r="F144" s="101">
        <v>23.47685950556763</v>
      </c>
      <c r="G144" s="101" t="s">
        <v>58</v>
      </c>
      <c r="H144" s="101">
        <v>-9.596866066945138</v>
      </c>
      <c r="I144" s="101">
        <v>66.20313317011536</v>
      </c>
      <c r="J144" s="101" t="s">
        <v>61</v>
      </c>
      <c r="K144" s="101">
        <v>-0.5716315747182663</v>
      </c>
      <c r="L144" s="101">
        <v>0.5598032277698368</v>
      </c>
      <c r="M144" s="101">
        <v>-0.13329846243181673</v>
      </c>
      <c r="N144" s="101">
        <v>-0.07741696728358742</v>
      </c>
      <c r="O144" s="101">
        <v>-0.02328130354428106</v>
      </c>
      <c r="P144" s="101">
        <v>0.016055307528319806</v>
      </c>
      <c r="Q144" s="101">
        <v>-0.0026547002917693702</v>
      </c>
      <c r="R144" s="101">
        <v>-0.0011899899395577933</v>
      </c>
      <c r="S144" s="101">
        <v>-0.00033120057880277836</v>
      </c>
      <c r="T144" s="101">
        <v>0.00023500566873027568</v>
      </c>
      <c r="U144" s="101">
        <v>-5.136261557427367E-05</v>
      </c>
      <c r="V144" s="101">
        <v>-4.393615984004741E-05</v>
      </c>
      <c r="W144" s="101">
        <v>-2.140356880192921E-05</v>
      </c>
      <c r="X144" s="101">
        <v>-12.5</v>
      </c>
    </row>
    <row r="145" s="101" customFormat="1" ht="12.75" hidden="1">
      <c r="A145" s="101" t="s">
        <v>140</v>
      </c>
    </row>
    <row r="146" spans="1:24" s="101" customFormat="1" ht="12.75" hidden="1">
      <c r="A146" s="101">
        <v>1104</v>
      </c>
      <c r="B146" s="101">
        <v>57.36</v>
      </c>
      <c r="C146" s="101">
        <v>67.96</v>
      </c>
      <c r="D146" s="101">
        <v>7.648156395440058</v>
      </c>
      <c r="E146" s="101">
        <v>7.594663149884303</v>
      </c>
      <c r="F146" s="101">
        <v>29.304851472335514</v>
      </c>
      <c r="G146" s="101" t="s">
        <v>59</v>
      </c>
      <c r="H146" s="101">
        <v>21.084949799551367</v>
      </c>
      <c r="I146" s="101">
        <v>90.94494979955132</v>
      </c>
      <c r="J146" s="101" t="s">
        <v>73</v>
      </c>
      <c r="K146" s="101">
        <v>1.0826403642078202</v>
      </c>
      <c r="M146" s="101" t="s">
        <v>68</v>
      </c>
      <c r="N146" s="101">
        <v>0.6253440063239442</v>
      </c>
      <c r="X146" s="101">
        <v>-12.5</v>
      </c>
    </row>
    <row r="147" spans="1:24" s="101" customFormat="1" ht="12.75" hidden="1">
      <c r="A147" s="101">
        <v>1102</v>
      </c>
      <c r="B147" s="101">
        <v>51.63999938964844</v>
      </c>
      <c r="C147" s="101">
        <v>61.63999938964844</v>
      </c>
      <c r="D147" s="101">
        <v>7.343307018280029</v>
      </c>
      <c r="E147" s="101">
        <v>7.404669761657715</v>
      </c>
      <c r="F147" s="101">
        <v>22.742539162841755</v>
      </c>
      <c r="G147" s="101" t="s">
        <v>56</v>
      </c>
      <c r="H147" s="101">
        <v>9.351721120310474</v>
      </c>
      <c r="I147" s="101">
        <v>73.49172050995887</v>
      </c>
      <c r="J147" s="101" t="s">
        <v>62</v>
      </c>
      <c r="K147" s="101">
        <v>0.9472994834982512</v>
      </c>
      <c r="L147" s="101">
        <v>0.35026438561635515</v>
      </c>
      <c r="M147" s="101">
        <v>0.22425953073591162</v>
      </c>
      <c r="N147" s="101">
        <v>0.10350804460719544</v>
      </c>
      <c r="O147" s="101">
        <v>0.038045123949244995</v>
      </c>
      <c r="P147" s="101">
        <v>0.010047821677817075</v>
      </c>
      <c r="Q147" s="101">
        <v>0.004630986388309637</v>
      </c>
      <c r="R147" s="101">
        <v>0.0015932841242094957</v>
      </c>
      <c r="S147" s="101">
        <v>0.0004991596851543463</v>
      </c>
      <c r="T147" s="101">
        <v>0.00014785581748477533</v>
      </c>
      <c r="U147" s="101">
        <v>0.0001013076561223646</v>
      </c>
      <c r="V147" s="101">
        <v>5.9131811397091247E-05</v>
      </c>
      <c r="W147" s="101">
        <v>3.1124093982632985E-05</v>
      </c>
      <c r="X147" s="101">
        <v>-12.5</v>
      </c>
    </row>
    <row r="148" spans="1:24" s="101" customFormat="1" ht="12.75" hidden="1">
      <c r="A148" s="101">
        <v>1103</v>
      </c>
      <c r="B148" s="101">
        <v>62.7400016784668</v>
      </c>
      <c r="C148" s="101">
        <v>64.33999633789062</v>
      </c>
      <c r="D148" s="101">
        <v>7.08208703994751</v>
      </c>
      <c r="E148" s="101">
        <v>7.61676549911499</v>
      </c>
      <c r="F148" s="101">
        <v>22.7773832191808</v>
      </c>
      <c r="G148" s="101" t="s">
        <v>57</v>
      </c>
      <c r="H148" s="101">
        <v>1.1148821114355645</v>
      </c>
      <c r="I148" s="101">
        <v>76.35488378990232</v>
      </c>
      <c r="J148" s="101" t="s">
        <v>60</v>
      </c>
      <c r="K148" s="101">
        <v>0.7659280473758795</v>
      </c>
      <c r="L148" s="101">
        <v>0.0019071971836415603</v>
      </c>
      <c r="M148" s="101">
        <v>-0.1828108229642578</v>
      </c>
      <c r="N148" s="101">
        <v>-0.001070151749107299</v>
      </c>
      <c r="O148" s="101">
        <v>0.030517627762096454</v>
      </c>
      <c r="P148" s="101">
        <v>0.00021800929376146133</v>
      </c>
      <c r="Q148" s="101">
        <v>-0.003844100026552705</v>
      </c>
      <c r="R148" s="101">
        <v>-8.600616569765045E-05</v>
      </c>
      <c r="S148" s="101">
        <v>0.0003793686752751442</v>
      </c>
      <c r="T148" s="101">
        <v>1.5509413080640918E-05</v>
      </c>
      <c r="U148" s="101">
        <v>-8.830337785606458E-05</v>
      </c>
      <c r="V148" s="101">
        <v>-6.779406392381672E-06</v>
      </c>
      <c r="W148" s="101">
        <v>2.2973452246788377E-05</v>
      </c>
      <c r="X148" s="101">
        <v>-12.5</v>
      </c>
    </row>
    <row r="149" spans="1:24" s="101" customFormat="1" ht="12.75" hidden="1">
      <c r="A149" s="101">
        <v>1101</v>
      </c>
      <c r="B149" s="101">
        <v>65.37999725341797</v>
      </c>
      <c r="C149" s="101">
        <v>91.87999725341797</v>
      </c>
      <c r="D149" s="101">
        <v>8.567689895629883</v>
      </c>
      <c r="E149" s="101">
        <v>8.362715721130371</v>
      </c>
      <c r="F149" s="101">
        <v>26.27545225707698</v>
      </c>
      <c r="G149" s="101" t="s">
        <v>58</v>
      </c>
      <c r="H149" s="101">
        <v>-5.0636307486399215</v>
      </c>
      <c r="I149" s="101">
        <v>72.816366504778</v>
      </c>
      <c r="J149" s="101" t="s">
        <v>61</v>
      </c>
      <c r="K149" s="101">
        <v>-0.5574320924372994</v>
      </c>
      <c r="L149" s="101">
        <v>0.3502591932128341</v>
      </c>
      <c r="M149" s="101">
        <v>-0.12989434219018967</v>
      </c>
      <c r="N149" s="101">
        <v>-0.1035025124025453</v>
      </c>
      <c r="O149" s="101">
        <v>-0.022717963202882756</v>
      </c>
      <c r="P149" s="101">
        <v>0.010045456307059643</v>
      </c>
      <c r="Q149" s="101">
        <v>-0.0025824271363518916</v>
      </c>
      <c r="R149" s="101">
        <v>-0.0015909611057219495</v>
      </c>
      <c r="S149" s="101">
        <v>-0.00032440684256557895</v>
      </c>
      <c r="T149" s="101">
        <v>0.00014704013353498166</v>
      </c>
      <c r="U149" s="101">
        <v>-4.965636563640518E-05</v>
      </c>
      <c r="V149" s="101">
        <v>-5.874189959533233E-05</v>
      </c>
      <c r="W149" s="101">
        <v>-2.099832655485443E-05</v>
      </c>
      <c r="X149" s="101">
        <v>-12.5</v>
      </c>
    </row>
    <row r="150" s="101" customFormat="1" ht="12.75" hidden="1">
      <c r="A150" s="101" t="s">
        <v>146</v>
      </c>
    </row>
    <row r="151" spans="1:24" s="101" customFormat="1" ht="12.75" hidden="1">
      <c r="A151" s="101">
        <v>1104</v>
      </c>
      <c r="B151" s="101">
        <v>51.9</v>
      </c>
      <c r="C151" s="101">
        <v>65.5</v>
      </c>
      <c r="D151" s="101">
        <v>7.844276435741648</v>
      </c>
      <c r="E151" s="101">
        <v>7.947770505588761</v>
      </c>
      <c r="F151" s="101">
        <v>29.222281722406528</v>
      </c>
      <c r="G151" s="101" t="s">
        <v>59</v>
      </c>
      <c r="H151" s="101">
        <v>24.0009925867653</v>
      </c>
      <c r="I151" s="101">
        <v>88.40099258676526</v>
      </c>
      <c r="J151" s="101" t="s">
        <v>73</v>
      </c>
      <c r="K151" s="101">
        <v>1.0970333415716147</v>
      </c>
      <c r="M151" s="101" t="s">
        <v>68</v>
      </c>
      <c r="N151" s="101">
        <v>0.681906453228328</v>
      </c>
      <c r="X151" s="101">
        <v>-12.5</v>
      </c>
    </row>
    <row r="152" spans="1:24" s="101" customFormat="1" ht="12.75" hidden="1">
      <c r="A152" s="101">
        <v>1102</v>
      </c>
      <c r="B152" s="101">
        <v>55.2599983215332</v>
      </c>
      <c r="C152" s="101">
        <v>60.959999084472656</v>
      </c>
      <c r="D152" s="101">
        <v>7.37632942199707</v>
      </c>
      <c r="E152" s="101">
        <v>7.439471244812012</v>
      </c>
      <c r="F152" s="101">
        <v>23.490995229546055</v>
      </c>
      <c r="G152" s="101" t="s">
        <v>56</v>
      </c>
      <c r="H152" s="101">
        <v>7.822024322353146</v>
      </c>
      <c r="I152" s="101">
        <v>75.5820226438863</v>
      </c>
      <c r="J152" s="101" t="s">
        <v>62</v>
      </c>
      <c r="K152" s="101">
        <v>0.9001740081134313</v>
      </c>
      <c r="L152" s="101">
        <v>0.47390100593243145</v>
      </c>
      <c r="M152" s="101">
        <v>0.21310316868016102</v>
      </c>
      <c r="N152" s="101">
        <v>0.12332848477184868</v>
      </c>
      <c r="O152" s="101">
        <v>0.036152403194972205</v>
      </c>
      <c r="P152" s="101">
        <v>0.01359456394036485</v>
      </c>
      <c r="Q152" s="101">
        <v>0.004400600825484972</v>
      </c>
      <c r="R152" s="101">
        <v>0.0018983623159622026</v>
      </c>
      <c r="S152" s="101">
        <v>0.00047433125931613246</v>
      </c>
      <c r="T152" s="101">
        <v>0.00020004381954167588</v>
      </c>
      <c r="U152" s="101">
        <v>9.627322713627559E-05</v>
      </c>
      <c r="V152" s="101">
        <v>7.04528089819501E-05</v>
      </c>
      <c r="W152" s="101">
        <v>2.9576766370075713E-05</v>
      </c>
      <c r="X152" s="101">
        <v>-12.5</v>
      </c>
    </row>
    <row r="153" spans="1:24" s="101" customFormat="1" ht="12.75" hidden="1">
      <c r="A153" s="101">
        <v>1103</v>
      </c>
      <c r="B153" s="101">
        <v>54.619998931884766</v>
      </c>
      <c r="C153" s="101">
        <v>66.22000122070312</v>
      </c>
      <c r="D153" s="101">
        <v>7.285390377044678</v>
      </c>
      <c r="E153" s="101">
        <v>7.7569074630737305</v>
      </c>
      <c r="F153" s="101">
        <v>21.800383017713813</v>
      </c>
      <c r="G153" s="101" t="s">
        <v>57</v>
      </c>
      <c r="H153" s="101">
        <v>3.896127756503576</v>
      </c>
      <c r="I153" s="101">
        <v>71.0161266883883</v>
      </c>
      <c r="J153" s="101" t="s">
        <v>60</v>
      </c>
      <c r="K153" s="101">
        <v>0.7714768097126998</v>
      </c>
      <c r="L153" s="101">
        <v>0.002580076961520153</v>
      </c>
      <c r="M153" s="101">
        <v>-0.18387239583111525</v>
      </c>
      <c r="N153" s="101">
        <v>-0.001275183512994862</v>
      </c>
      <c r="O153" s="101">
        <v>0.030780974900636592</v>
      </c>
      <c r="P153" s="101">
        <v>0.00029497852397295085</v>
      </c>
      <c r="Q153" s="101">
        <v>-0.0038539935887586846</v>
      </c>
      <c r="R153" s="101">
        <v>-0.0001024850497911249</v>
      </c>
      <c r="S153" s="101">
        <v>0.00038615069994418517</v>
      </c>
      <c r="T153" s="101">
        <v>2.0989677147183034E-05</v>
      </c>
      <c r="U153" s="101">
        <v>-8.772906212491121E-05</v>
      </c>
      <c r="V153" s="101">
        <v>-8.079270213305414E-06</v>
      </c>
      <c r="W153" s="101">
        <v>2.349912395975741E-05</v>
      </c>
      <c r="X153" s="101">
        <v>-12.5</v>
      </c>
    </row>
    <row r="154" spans="1:24" s="101" customFormat="1" ht="12.75" hidden="1">
      <c r="A154" s="101">
        <v>1101</v>
      </c>
      <c r="B154" s="101">
        <v>68.55999755859375</v>
      </c>
      <c r="C154" s="101">
        <v>96.36000061035156</v>
      </c>
      <c r="D154" s="101">
        <v>8.360751152038574</v>
      </c>
      <c r="E154" s="101">
        <v>8.187004089355469</v>
      </c>
      <c r="F154" s="101">
        <v>27.075461215261697</v>
      </c>
      <c r="G154" s="101" t="s">
        <v>58</v>
      </c>
      <c r="H154" s="101">
        <v>-4.159124357384455</v>
      </c>
      <c r="I154" s="101">
        <v>76.90087320120925</v>
      </c>
      <c r="J154" s="101" t="s">
        <v>61</v>
      </c>
      <c r="K154" s="101">
        <v>-0.46382839171240314</v>
      </c>
      <c r="L154" s="101">
        <v>0.473893982475662</v>
      </c>
      <c r="M154" s="101">
        <v>-0.10772141176595686</v>
      </c>
      <c r="N154" s="101">
        <v>-0.12332189206758182</v>
      </c>
      <c r="O154" s="101">
        <v>-0.018961219394812573</v>
      </c>
      <c r="P154" s="101">
        <v>0.013591363301709767</v>
      </c>
      <c r="Q154" s="101">
        <v>-0.0021241518408687205</v>
      </c>
      <c r="R154" s="101">
        <v>-0.0018955939167539782</v>
      </c>
      <c r="S154" s="101">
        <v>-0.00027545921748426566</v>
      </c>
      <c r="T154" s="101">
        <v>0.00019893959683803424</v>
      </c>
      <c r="U154" s="101">
        <v>-3.965029535724014E-05</v>
      </c>
      <c r="V154" s="101">
        <v>-6.998802530624467E-05</v>
      </c>
      <c r="W154" s="101">
        <v>-1.7960408737943493E-05</v>
      </c>
      <c r="X154" s="101">
        <v>-12.5</v>
      </c>
    </row>
    <row r="155" spans="1:14" s="101" customFormat="1" ht="12.75">
      <c r="A155" s="101" t="s">
        <v>152</v>
      </c>
      <c r="E155" s="99" t="s">
        <v>104</v>
      </c>
      <c r="F155" s="102">
        <f>MIN(F126:F154)</f>
        <v>21.560417572189706</v>
      </c>
      <c r="G155" s="102"/>
      <c r="H155" s="102"/>
      <c r="I155" s="115"/>
      <c r="J155" s="115" t="s">
        <v>156</v>
      </c>
      <c r="K155" s="102">
        <f>AVERAGE(K153,K148,K143,K138,K133,K128)</f>
        <v>0.6446477310824851</v>
      </c>
      <c r="L155" s="102">
        <f>AVERAGE(L153,L148,L143,L138,L133,L128)</f>
        <v>0.0027070566047075716</v>
      </c>
      <c r="M155" s="115" t="s">
        <v>106</v>
      </c>
      <c r="N155" s="102" t="e">
        <f>Mittelwert(K151,K146,K141,K136,K131,K126)</f>
        <v>#NAME?</v>
      </c>
    </row>
    <row r="156" spans="5:14" s="101" customFormat="1" ht="12.75">
      <c r="E156" s="99" t="s">
        <v>105</v>
      </c>
      <c r="F156" s="102">
        <f>MAX(F126:F154)</f>
        <v>30.408989356664463</v>
      </c>
      <c r="G156" s="102"/>
      <c r="H156" s="102"/>
      <c r="I156" s="115"/>
      <c r="J156" s="115" t="s">
        <v>157</v>
      </c>
      <c r="K156" s="102">
        <f>AVERAGE(K154,K149,K144,K139,K134,K129)</f>
        <v>-0.6299266249902856</v>
      </c>
      <c r="L156" s="102">
        <f>AVERAGE(L154,L149,L144,L139,L134,L129)</f>
        <v>0.49728586291145166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110</v>
      </c>
      <c r="K157" s="102">
        <f>ABS(K155/$G$33)</f>
        <v>0.40290483192655313</v>
      </c>
      <c r="L157" s="102">
        <f>ABS(L155/$H$33)</f>
        <v>0.007519601679743255</v>
      </c>
      <c r="M157" s="115" t="s">
        <v>109</v>
      </c>
      <c r="N157" s="102">
        <f>K157+L157+L158+K158</f>
        <v>1.0791409530340705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0.3579128551081168</v>
      </c>
      <c r="L158" s="102">
        <f>ABS(L156/$H$34)</f>
        <v>0.3108036643196573</v>
      </c>
      <c r="M158" s="102"/>
      <c r="N158" s="102"/>
    </row>
    <row r="159" s="101" customFormat="1" ht="12.75"/>
    <row r="160" s="116" customFormat="1" ht="12.75">
      <c r="A160" s="116" t="s">
        <v>117</v>
      </c>
    </row>
    <row r="161" spans="1:24" s="116" customFormat="1" ht="12.75">
      <c r="A161" s="116">
        <v>1104</v>
      </c>
      <c r="B161" s="116">
        <v>61.9</v>
      </c>
      <c r="C161" s="116">
        <v>77.2</v>
      </c>
      <c r="D161" s="116">
        <v>7.577004919889425</v>
      </c>
      <c r="E161" s="116">
        <v>7.544050300532702</v>
      </c>
      <c r="F161" s="116">
        <v>22.127584248640325</v>
      </c>
      <c r="G161" s="116" t="s">
        <v>59</v>
      </c>
      <c r="H161" s="116">
        <v>-5.070938865912344</v>
      </c>
      <c r="I161" s="116">
        <v>69.32906113408761</v>
      </c>
      <c r="J161" s="116" t="s">
        <v>73</v>
      </c>
      <c r="K161" s="116">
        <v>1.0968954272778644</v>
      </c>
      <c r="M161" s="116" t="s">
        <v>68</v>
      </c>
      <c r="N161" s="116">
        <v>1.0088202166419697</v>
      </c>
      <c r="X161" s="116">
        <v>-12.5</v>
      </c>
    </row>
    <row r="162" spans="1:24" s="116" customFormat="1" ht="12.75">
      <c r="A162" s="116">
        <v>1102</v>
      </c>
      <c r="B162" s="116">
        <v>46.060001373291016</v>
      </c>
      <c r="C162" s="116">
        <v>71.36000061035156</v>
      </c>
      <c r="D162" s="116">
        <v>7.48604154586792</v>
      </c>
      <c r="E162" s="116">
        <v>7.3624725341796875</v>
      </c>
      <c r="F162" s="116">
        <v>23.46639232707408</v>
      </c>
      <c r="G162" s="116" t="s">
        <v>56</v>
      </c>
      <c r="H162" s="116">
        <v>15.807485925862965</v>
      </c>
      <c r="I162" s="116">
        <v>74.36748729915394</v>
      </c>
      <c r="J162" s="116" t="s">
        <v>62</v>
      </c>
      <c r="K162" s="116">
        <v>0.26615365054964807</v>
      </c>
      <c r="L162" s="116">
        <v>1.0066439256579345</v>
      </c>
      <c r="M162" s="116">
        <v>0.0630083228044843</v>
      </c>
      <c r="N162" s="116">
        <v>0.0883385751027847</v>
      </c>
      <c r="O162" s="116">
        <v>0.010689270758056514</v>
      </c>
      <c r="P162" s="116">
        <v>0.028877497539841396</v>
      </c>
      <c r="Q162" s="116">
        <v>0.0013010818912567673</v>
      </c>
      <c r="R162" s="116">
        <v>0.001359809855114355</v>
      </c>
      <c r="S162" s="116">
        <v>0.0001402061344662265</v>
      </c>
      <c r="T162" s="116">
        <v>0.0004249202290252246</v>
      </c>
      <c r="U162" s="116">
        <v>2.8452950906924357E-05</v>
      </c>
      <c r="V162" s="116">
        <v>5.04756060271295E-05</v>
      </c>
      <c r="W162" s="116">
        <v>8.73885257770097E-06</v>
      </c>
      <c r="X162" s="116">
        <v>-12.5</v>
      </c>
    </row>
    <row r="163" spans="1:24" s="116" customFormat="1" ht="12.75">
      <c r="A163" s="116">
        <v>1101</v>
      </c>
      <c r="B163" s="116">
        <v>78.36000061035156</v>
      </c>
      <c r="C163" s="116">
        <v>85.95999908447266</v>
      </c>
      <c r="D163" s="116">
        <v>8.424627304077148</v>
      </c>
      <c r="E163" s="116">
        <v>8.555306434631348</v>
      </c>
      <c r="F163" s="116">
        <v>28.90034651655533</v>
      </c>
      <c r="G163" s="116" t="s">
        <v>57</v>
      </c>
      <c r="H163" s="116">
        <v>-9.364759193867071</v>
      </c>
      <c r="I163" s="116">
        <v>81.49524141648445</v>
      </c>
      <c r="J163" s="116" t="s">
        <v>60</v>
      </c>
      <c r="K163" s="116">
        <v>0.1659607655170335</v>
      </c>
      <c r="L163" s="116">
        <v>-0.005476207980024406</v>
      </c>
      <c r="M163" s="116">
        <v>-0.038726484054234823</v>
      </c>
      <c r="N163" s="116">
        <v>-0.0009131811878661938</v>
      </c>
      <c r="O163" s="116">
        <v>0.0067552452777955505</v>
      </c>
      <c r="P163" s="116">
        <v>-0.0006266655558115903</v>
      </c>
      <c r="Q163" s="116">
        <v>-0.0007724856946717133</v>
      </c>
      <c r="R163" s="116">
        <v>-7.343751115502112E-05</v>
      </c>
      <c r="S163" s="116">
        <v>9.575428626271967E-05</v>
      </c>
      <c r="T163" s="116">
        <v>-4.4633507404200556E-05</v>
      </c>
      <c r="U163" s="116">
        <v>-1.5011613029287129E-05</v>
      </c>
      <c r="V163" s="116">
        <v>-5.794337568442891E-06</v>
      </c>
      <c r="W163" s="116">
        <v>6.174044242428564E-06</v>
      </c>
      <c r="X163" s="116">
        <v>-12.5</v>
      </c>
    </row>
    <row r="164" spans="1:24" s="116" customFormat="1" ht="12.75">
      <c r="A164" s="116">
        <v>1103</v>
      </c>
      <c r="B164" s="116">
        <v>55.47999954223633</v>
      </c>
      <c r="C164" s="116">
        <v>48.58000183105469</v>
      </c>
      <c r="D164" s="116">
        <v>7.396190643310547</v>
      </c>
      <c r="E164" s="116">
        <v>7.936574935913086</v>
      </c>
      <c r="F164" s="116">
        <v>27.80225141256968</v>
      </c>
      <c r="G164" s="116" t="s">
        <v>58</v>
      </c>
      <c r="H164" s="116">
        <v>21.23405802660973</v>
      </c>
      <c r="I164" s="116">
        <v>89.21405756884602</v>
      </c>
      <c r="J164" s="116" t="s">
        <v>61</v>
      </c>
      <c r="K164" s="116">
        <v>0.20807400128296755</v>
      </c>
      <c r="L164" s="116">
        <v>-1.0066290300851535</v>
      </c>
      <c r="M164" s="116">
        <v>0.04970219487538949</v>
      </c>
      <c r="N164" s="116">
        <v>-0.08833385506875867</v>
      </c>
      <c r="O164" s="116">
        <v>0.008284151771657916</v>
      </c>
      <c r="P164" s="116">
        <v>-0.028870697158965616</v>
      </c>
      <c r="Q164" s="116">
        <v>0.0010469383646059816</v>
      </c>
      <c r="R164" s="116">
        <v>-0.0013578253842160557</v>
      </c>
      <c r="S164" s="116">
        <v>0.00010241521764014718</v>
      </c>
      <c r="T164" s="116">
        <v>-0.0004225695813137151</v>
      </c>
      <c r="U164" s="116">
        <v>2.4170682439078637E-05</v>
      </c>
      <c r="V164" s="116">
        <v>-5.014192313771903E-05</v>
      </c>
      <c r="W164" s="116">
        <v>6.184555122830226E-06</v>
      </c>
      <c r="X164" s="116">
        <v>-12.5</v>
      </c>
    </row>
    <row r="165" s="116" customFormat="1" ht="12.75">
      <c r="A165" s="116" t="s">
        <v>123</v>
      </c>
    </row>
    <row r="166" spans="1:24" s="116" customFormat="1" ht="12.75">
      <c r="A166" s="116">
        <v>1104</v>
      </c>
      <c r="B166" s="116">
        <v>60.76</v>
      </c>
      <c r="C166" s="116">
        <v>67.96</v>
      </c>
      <c r="D166" s="116">
        <v>7.461592393579312</v>
      </c>
      <c r="E166" s="116">
        <v>7.626984354042995</v>
      </c>
      <c r="F166" s="116">
        <v>23.59750852568963</v>
      </c>
      <c r="G166" s="116" t="s">
        <v>59</v>
      </c>
      <c r="H166" s="116">
        <v>1.81453663260009</v>
      </c>
      <c r="I166" s="116">
        <v>75.07453663260004</v>
      </c>
      <c r="J166" s="116" t="s">
        <v>73</v>
      </c>
      <c r="K166" s="116">
        <v>0.7383566743811876</v>
      </c>
      <c r="M166" s="116" t="s">
        <v>68</v>
      </c>
      <c r="N166" s="116">
        <v>0.5219303159157007</v>
      </c>
      <c r="X166" s="116">
        <v>-12.5</v>
      </c>
    </row>
    <row r="167" spans="1:24" s="116" customFormat="1" ht="12.75">
      <c r="A167" s="116">
        <v>1102</v>
      </c>
      <c r="B167" s="116">
        <v>57.720001220703125</v>
      </c>
      <c r="C167" s="116">
        <v>69.0199966430664</v>
      </c>
      <c r="D167" s="116">
        <v>7.414557456970215</v>
      </c>
      <c r="E167" s="116">
        <v>7.50808048248291</v>
      </c>
      <c r="F167" s="116">
        <v>23.861986290528986</v>
      </c>
      <c r="G167" s="116" t="s">
        <v>56</v>
      </c>
      <c r="H167" s="116">
        <v>6.167757394954281</v>
      </c>
      <c r="I167" s="116">
        <v>76.38775861565736</v>
      </c>
      <c r="J167" s="116" t="s">
        <v>62</v>
      </c>
      <c r="K167" s="116">
        <v>0.6425024477267851</v>
      </c>
      <c r="L167" s="116">
        <v>0.5360895010914948</v>
      </c>
      <c r="M167" s="116">
        <v>0.15210383025696758</v>
      </c>
      <c r="N167" s="116">
        <v>0.1187602833574783</v>
      </c>
      <c r="O167" s="116">
        <v>0.025804218113238676</v>
      </c>
      <c r="P167" s="116">
        <v>0.015378740501062187</v>
      </c>
      <c r="Q167" s="116">
        <v>0.0031408851932963073</v>
      </c>
      <c r="R167" s="116">
        <v>0.0018280345494448168</v>
      </c>
      <c r="S167" s="116">
        <v>0.00033853387639363834</v>
      </c>
      <c r="T167" s="116">
        <v>0.0002262928425782841</v>
      </c>
      <c r="U167" s="116">
        <v>6.869525112250412E-05</v>
      </c>
      <c r="V167" s="116">
        <v>6.784812151622439E-05</v>
      </c>
      <c r="W167" s="116">
        <v>2.111334858531639E-05</v>
      </c>
      <c r="X167" s="116">
        <v>-12.5</v>
      </c>
    </row>
    <row r="168" spans="1:24" s="116" customFormat="1" ht="12.75">
      <c r="A168" s="116">
        <v>1101</v>
      </c>
      <c r="B168" s="116">
        <v>59.84000015258789</v>
      </c>
      <c r="C168" s="116">
        <v>95.33999633789062</v>
      </c>
      <c r="D168" s="116">
        <v>8.529901504516602</v>
      </c>
      <c r="E168" s="116">
        <v>8.369563102722168</v>
      </c>
      <c r="F168" s="116">
        <v>25.8772676600531</v>
      </c>
      <c r="G168" s="116" t="s">
        <v>57</v>
      </c>
      <c r="H168" s="116">
        <v>-0.3262214436301871</v>
      </c>
      <c r="I168" s="116">
        <v>72.01377870895766</v>
      </c>
      <c r="J168" s="116" t="s">
        <v>60</v>
      </c>
      <c r="K168" s="116">
        <v>0.08481690233157232</v>
      </c>
      <c r="L168" s="116">
        <v>-0.0029157834089595163</v>
      </c>
      <c r="M168" s="116">
        <v>-0.0183640756999253</v>
      </c>
      <c r="N168" s="116">
        <v>-0.0012280609020126707</v>
      </c>
      <c r="O168" s="116">
        <v>0.0036821819629959856</v>
      </c>
      <c r="P168" s="116">
        <v>-0.00033373204089105004</v>
      </c>
      <c r="Q168" s="116">
        <v>-0.00029724867531011687</v>
      </c>
      <c r="R168" s="116">
        <v>-9.873889804723738E-05</v>
      </c>
      <c r="S168" s="116">
        <v>7.083349368582546E-05</v>
      </c>
      <c r="T168" s="116">
        <v>-2.377246712202929E-05</v>
      </c>
      <c r="U168" s="116">
        <v>-1.057457027396457E-06</v>
      </c>
      <c r="V168" s="116">
        <v>-7.790113216851564E-06</v>
      </c>
      <c r="W168" s="116">
        <v>5.0998028038221556E-06</v>
      </c>
      <c r="X168" s="116">
        <v>-12.5</v>
      </c>
    </row>
    <row r="169" spans="1:24" s="116" customFormat="1" ht="12.75">
      <c r="A169" s="116">
        <v>1103</v>
      </c>
      <c r="B169" s="116">
        <v>59.2400016784668</v>
      </c>
      <c r="C169" s="116">
        <v>59.7400016784668</v>
      </c>
      <c r="D169" s="116">
        <v>7.528056621551514</v>
      </c>
      <c r="E169" s="116">
        <v>7.953820705413818</v>
      </c>
      <c r="F169" s="116">
        <v>29.9618519880491</v>
      </c>
      <c r="G169" s="116" t="s">
        <v>58</v>
      </c>
      <c r="H169" s="116">
        <v>22.734802017750624</v>
      </c>
      <c r="I169" s="116">
        <v>94.47480369621738</v>
      </c>
      <c r="J169" s="116" t="s">
        <v>61</v>
      </c>
      <c r="K169" s="116">
        <v>0.6368794928507172</v>
      </c>
      <c r="L169" s="116">
        <v>-0.5360815715799601</v>
      </c>
      <c r="M169" s="116">
        <v>0.1509911782274972</v>
      </c>
      <c r="N169" s="116">
        <v>-0.11875393370145465</v>
      </c>
      <c r="O169" s="116">
        <v>0.025540148950759508</v>
      </c>
      <c r="P169" s="116">
        <v>-0.015375118936902346</v>
      </c>
      <c r="Q169" s="116">
        <v>0.0031267879721040186</v>
      </c>
      <c r="R169" s="116">
        <v>-0.0018253659753529787</v>
      </c>
      <c r="S169" s="116">
        <v>0.0003310404833828687</v>
      </c>
      <c r="T169" s="116">
        <v>-0.00022504070833760743</v>
      </c>
      <c r="U169" s="116">
        <v>6.868711168348188E-05</v>
      </c>
      <c r="V169" s="116">
        <v>-6.739941935468722E-05</v>
      </c>
      <c r="W169" s="116">
        <v>2.048817951520362E-05</v>
      </c>
      <c r="X169" s="116">
        <v>-12.5</v>
      </c>
    </row>
    <row r="170" s="116" customFormat="1" ht="12.75">
      <c r="A170" s="116" t="s">
        <v>129</v>
      </c>
    </row>
    <row r="171" spans="1:24" s="116" customFormat="1" ht="12.75">
      <c r="A171" s="116">
        <v>1104</v>
      </c>
      <c r="B171" s="116">
        <v>66.08</v>
      </c>
      <c r="C171" s="116">
        <v>60.98</v>
      </c>
      <c r="D171" s="116">
        <v>7.526773640592586</v>
      </c>
      <c r="E171" s="116">
        <v>7.870804886902124</v>
      </c>
      <c r="F171" s="116">
        <v>22.910025865997305</v>
      </c>
      <c r="G171" s="116" t="s">
        <v>59</v>
      </c>
      <c r="H171" s="116">
        <v>-6.307667531996854</v>
      </c>
      <c r="I171" s="116">
        <v>72.2723324680031</v>
      </c>
      <c r="J171" s="116" t="s">
        <v>73</v>
      </c>
      <c r="K171" s="116">
        <v>1.5191703671573227</v>
      </c>
      <c r="M171" s="116" t="s">
        <v>68</v>
      </c>
      <c r="N171" s="116">
        <v>1.08875933384551</v>
      </c>
      <c r="X171" s="116">
        <v>-12.5</v>
      </c>
    </row>
    <row r="172" spans="1:24" s="116" customFormat="1" ht="12.75">
      <c r="A172" s="116">
        <v>1102</v>
      </c>
      <c r="B172" s="116">
        <v>61.439998626708984</v>
      </c>
      <c r="C172" s="116">
        <v>58.439998626708984</v>
      </c>
      <c r="D172" s="116">
        <v>7.448199272155762</v>
      </c>
      <c r="E172" s="116">
        <v>7.5513482093811035</v>
      </c>
      <c r="F172" s="116">
        <v>23.764568024648508</v>
      </c>
      <c r="G172" s="116" t="s">
        <v>56</v>
      </c>
      <c r="H172" s="116">
        <v>1.8041532280171158</v>
      </c>
      <c r="I172" s="116">
        <v>75.74415185472606</v>
      </c>
      <c r="J172" s="116" t="s">
        <v>62</v>
      </c>
      <c r="K172" s="116">
        <v>0.8744389179798694</v>
      </c>
      <c r="L172" s="116">
        <v>0.8418296387210411</v>
      </c>
      <c r="M172" s="116">
        <v>0.20701173787688434</v>
      </c>
      <c r="N172" s="116">
        <v>0.034066191713370865</v>
      </c>
      <c r="O172" s="116">
        <v>0.03511908327751512</v>
      </c>
      <c r="P172" s="116">
        <v>0.02414938247008493</v>
      </c>
      <c r="Q172" s="116">
        <v>0.004274818173289154</v>
      </c>
      <c r="R172" s="116">
        <v>0.0005243781214280359</v>
      </c>
      <c r="S172" s="116">
        <v>0.00046073357110357</v>
      </c>
      <c r="T172" s="116">
        <v>0.0003553359063400903</v>
      </c>
      <c r="U172" s="116">
        <v>9.350629893447607E-05</v>
      </c>
      <c r="V172" s="116">
        <v>1.9472723371451083E-05</v>
      </c>
      <c r="W172" s="116">
        <v>2.8727105529847154E-05</v>
      </c>
      <c r="X172" s="116">
        <v>-12.5</v>
      </c>
    </row>
    <row r="173" spans="1:24" s="116" customFormat="1" ht="12.75">
      <c r="A173" s="116">
        <v>1101</v>
      </c>
      <c r="B173" s="116">
        <v>71.45999908447266</v>
      </c>
      <c r="C173" s="116">
        <v>91.76000213623047</v>
      </c>
      <c r="D173" s="116">
        <v>8.454293251037598</v>
      </c>
      <c r="E173" s="116">
        <v>8.316688537597656</v>
      </c>
      <c r="F173" s="116">
        <v>26.022689034044053</v>
      </c>
      <c r="G173" s="116" t="s">
        <v>57</v>
      </c>
      <c r="H173" s="116">
        <v>-10.85810943724597</v>
      </c>
      <c r="I173" s="116">
        <v>73.10188964722664</v>
      </c>
      <c r="J173" s="116" t="s">
        <v>60</v>
      </c>
      <c r="K173" s="116">
        <v>0.17835173063501947</v>
      </c>
      <c r="L173" s="116">
        <v>-0.0045802573649025855</v>
      </c>
      <c r="M173" s="116">
        <v>-0.03991631747800281</v>
      </c>
      <c r="N173" s="116">
        <v>-0.00035208478341196953</v>
      </c>
      <c r="O173" s="116">
        <v>0.007533513044066723</v>
      </c>
      <c r="P173" s="116">
        <v>-0.0005241255490355408</v>
      </c>
      <c r="Q173" s="116">
        <v>-0.0007139110685085034</v>
      </c>
      <c r="R173" s="116">
        <v>-2.832794963532645E-05</v>
      </c>
      <c r="S173" s="116">
        <v>0.0001289851486303454</v>
      </c>
      <c r="T173" s="116">
        <v>-3.732638906503398E-05</v>
      </c>
      <c r="U173" s="116">
        <v>-8.239128862468387E-06</v>
      </c>
      <c r="V173" s="116">
        <v>-2.233871536246572E-06</v>
      </c>
      <c r="W173" s="116">
        <v>8.949572660723793E-06</v>
      </c>
      <c r="X173" s="116">
        <v>-12.5</v>
      </c>
    </row>
    <row r="174" spans="1:24" s="116" customFormat="1" ht="12.75">
      <c r="A174" s="116">
        <v>1103</v>
      </c>
      <c r="B174" s="116">
        <v>53.7599983215332</v>
      </c>
      <c r="C174" s="116">
        <v>51.060001373291016</v>
      </c>
      <c r="D174" s="116">
        <v>7.369711399078369</v>
      </c>
      <c r="E174" s="116">
        <v>7.780900478363037</v>
      </c>
      <c r="F174" s="116">
        <v>28.054105325000076</v>
      </c>
      <c r="G174" s="116" t="s">
        <v>58</v>
      </c>
      <c r="H174" s="116">
        <v>24.079128747105543</v>
      </c>
      <c r="I174" s="116">
        <v>90.3391270686387</v>
      </c>
      <c r="J174" s="116" t="s">
        <v>61</v>
      </c>
      <c r="K174" s="116">
        <v>0.8560572886538016</v>
      </c>
      <c r="L174" s="116">
        <v>-0.8418171784132644</v>
      </c>
      <c r="M174" s="116">
        <v>0.203126923911635</v>
      </c>
      <c r="N174" s="116">
        <v>-0.034064372211409205</v>
      </c>
      <c r="O174" s="116">
        <v>0.03430154794565281</v>
      </c>
      <c r="P174" s="116">
        <v>-0.02414369412694117</v>
      </c>
      <c r="Q174" s="116">
        <v>0.00421478367190349</v>
      </c>
      <c r="R174" s="116">
        <v>-0.0005236123962454043</v>
      </c>
      <c r="S174" s="116">
        <v>0.0004423101343793245</v>
      </c>
      <c r="T174" s="116">
        <v>-0.00035336998601168595</v>
      </c>
      <c r="U174" s="116">
        <v>9.314260408648259E-05</v>
      </c>
      <c r="V174" s="116">
        <v>-1.9344166393530756E-05</v>
      </c>
      <c r="W174" s="116">
        <v>2.7297467672174285E-05</v>
      </c>
      <c r="X174" s="116">
        <v>-12.5</v>
      </c>
    </row>
    <row r="175" s="116" customFormat="1" ht="12.75">
      <c r="A175" s="116" t="s">
        <v>135</v>
      </c>
    </row>
    <row r="176" spans="1:24" s="116" customFormat="1" ht="12.75">
      <c r="A176" s="116">
        <v>1104</v>
      </c>
      <c r="B176" s="116">
        <v>59.18</v>
      </c>
      <c r="C176" s="116">
        <v>60.98</v>
      </c>
      <c r="D176" s="116">
        <v>7.482859801946993</v>
      </c>
      <c r="E176" s="116">
        <v>7.644624532335759</v>
      </c>
      <c r="F176" s="116">
        <v>21.506492771241845</v>
      </c>
      <c r="G176" s="116" t="s">
        <v>59</v>
      </c>
      <c r="H176" s="116">
        <v>-3.4569537861932016</v>
      </c>
      <c r="I176" s="116">
        <v>68.22304621380675</v>
      </c>
      <c r="J176" s="116" t="s">
        <v>73</v>
      </c>
      <c r="K176" s="116">
        <v>1.0349856953915542</v>
      </c>
      <c r="M176" s="116" t="s">
        <v>68</v>
      </c>
      <c r="N176" s="116">
        <v>0.7643458224339365</v>
      </c>
      <c r="X176" s="116">
        <v>-12.5</v>
      </c>
    </row>
    <row r="177" spans="1:24" s="116" customFormat="1" ht="12.75">
      <c r="A177" s="116">
        <v>1102</v>
      </c>
      <c r="B177" s="116">
        <v>52.060001373291016</v>
      </c>
      <c r="C177" s="116">
        <v>60.560001373291016</v>
      </c>
      <c r="D177" s="116">
        <v>7.4819536209106445</v>
      </c>
      <c r="E177" s="116">
        <v>7.611796855926514</v>
      </c>
      <c r="F177" s="116">
        <v>21.99155077160855</v>
      </c>
      <c r="G177" s="116" t="s">
        <v>56</v>
      </c>
      <c r="H177" s="116">
        <v>5.1892707787063035</v>
      </c>
      <c r="I177" s="116">
        <v>69.74927215199727</v>
      </c>
      <c r="J177" s="116" t="s">
        <v>62</v>
      </c>
      <c r="K177" s="116">
        <v>0.6931015806404041</v>
      </c>
      <c r="L177" s="116">
        <v>0.7214561930711153</v>
      </c>
      <c r="M177" s="116">
        <v>0.1640824713226738</v>
      </c>
      <c r="N177" s="116">
        <v>0.07718469230992792</v>
      </c>
      <c r="O177" s="116">
        <v>0.027836290882876244</v>
      </c>
      <c r="P177" s="116">
        <v>0.020696292131247178</v>
      </c>
      <c r="Q177" s="116">
        <v>0.003388283059134895</v>
      </c>
      <c r="R177" s="116">
        <v>0.0011880838313311607</v>
      </c>
      <c r="S177" s="116">
        <v>0.0003651872136441585</v>
      </c>
      <c r="T177" s="116">
        <v>0.00030453428731179184</v>
      </c>
      <c r="U177" s="116">
        <v>7.411256043439733E-05</v>
      </c>
      <c r="V177" s="116">
        <v>4.410058806474001E-05</v>
      </c>
      <c r="W177" s="116">
        <v>2.2772417873978968E-05</v>
      </c>
      <c r="X177" s="116">
        <v>-12.5</v>
      </c>
    </row>
    <row r="178" spans="1:24" s="116" customFormat="1" ht="12.75">
      <c r="A178" s="116">
        <v>1101</v>
      </c>
      <c r="B178" s="116">
        <v>63.29999923706055</v>
      </c>
      <c r="C178" s="116">
        <v>94.30000305175781</v>
      </c>
      <c r="D178" s="116">
        <v>8.419105529785156</v>
      </c>
      <c r="E178" s="116">
        <v>8.258042335510254</v>
      </c>
      <c r="F178" s="116">
        <v>25.066576138086845</v>
      </c>
      <c r="G178" s="116" t="s">
        <v>57</v>
      </c>
      <c r="H178" s="116">
        <v>-5.113974226132369</v>
      </c>
      <c r="I178" s="116">
        <v>70.68602501092813</v>
      </c>
      <c r="J178" s="116" t="s">
        <v>60</v>
      </c>
      <c r="K178" s="116">
        <v>0.06641749913383724</v>
      </c>
      <c r="L178" s="116">
        <v>-0.003924816920642379</v>
      </c>
      <c r="M178" s="116">
        <v>-0.013866012989074295</v>
      </c>
      <c r="N178" s="116">
        <v>-0.0007980559811217456</v>
      </c>
      <c r="O178" s="116">
        <v>0.0029662981254958217</v>
      </c>
      <c r="P178" s="116">
        <v>-0.0004491454962703547</v>
      </c>
      <c r="Q178" s="116">
        <v>-0.00019762831880815117</v>
      </c>
      <c r="R178" s="116">
        <v>-6.41769290749659E-05</v>
      </c>
      <c r="S178" s="116">
        <v>6.334432853366666E-05</v>
      </c>
      <c r="T178" s="116">
        <v>-3.198864327878278E-05</v>
      </c>
      <c r="U178" s="116">
        <v>1.5661975143800794E-06</v>
      </c>
      <c r="V178" s="116">
        <v>-5.0634738384678596E-06</v>
      </c>
      <c r="W178" s="116">
        <v>4.689831748350626E-06</v>
      </c>
      <c r="X178" s="116">
        <v>-12.5</v>
      </c>
    </row>
    <row r="179" spans="1:24" s="116" customFormat="1" ht="12.75">
      <c r="A179" s="116">
        <v>1103</v>
      </c>
      <c r="B179" s="116">
        <v>59.060001373291016</v>
      </c>
      <c r="C179" s="116">
        <v>51.060001373291016</v>
      </c>
      <c r="D179" s="116">
        <v>7.285622596740723</v>
      </c>
      <c r="E179" s="116">
        <v>7.614921569824219</v>
      </c>
      <c r="F179" s="116">
        <v>29.064228102037973</v>
      </c>
      <c r="G179" s="116" t="s">
        <v>58</v>
      </c>
      <c r="H179" s="116">
        <v>23.133254719922903</v>
      </c>
      <c r="I179" s="116">
        <v>94.69325609321388</v>
      </c>
      <c r="J179" s="116" t="s">
        <v>61</v>
      </c>
      <c r="K179" s="116">
        <v>0.6899119631482218</v>
      </c>
      <c r="L179" s="116">
        <v>-0.7214455172310698</v>
      </c>
      <c r="M179" s="116">
        <v>0.16349553840745287</v>
      </c>
      <c r="N179" s="116">
        <v>-0.07718056642464631</v>
      </c>
      <c r="O179" s="116">
        <v>0.02767779191963801</v>
      </c>
      <c r="P179" s="116">
        <v>-0.020691417938486088</v>
      </c>
      <c r="Q179" s="116">
        <v>0.0033825146173262263</v>
      </c>
      <c r="R179" s="116">
        <v>-0.001186349236963988</v>
      </c>
      <c r="S179" s="116">
        <v>0.00035965149388234605</v>
      </c>
      <c r="T179" s="116">
        <v>-0.0003028495647176726</v>
      </c>
      <c r="U179" s="116">
        <v>7.409600960570107E-05</v>
      </c>
      <c r="V179" s="116">
        <v>-4.3808938589550887E-05</v>
      </c>
      <c r="W179" s="116">
        <v>2.2284265614986717E-05</v>
      </c>
      <c r="X179" s="116">
        <v>-12.5</v>
      </c>
    </row>
    <row r="180" s="116" customFormat="1" ht="12.75">
      <c r="A180" s="116" t="s">
        <v>141</v>
      </c>
    </row>
    <row r="181" spans="1:24" s="116" customFormat="1" ht="12.75">
      <c r="A181" s="116">
        <v>1104</v>
      </c>
      <c r="B181" s="116">
        <v>57.36</v>
      </c>
      <c r="C181" s="116">
        <v>67.96</v>
      </c>
      <c r="D181" s="116">
        <v>7.648156395440058</v>
      </c>
      <c r="E181" s="116">
        <v>7.594663149884303</v>
      </c>
      <c r="F181" s="116">
        <v>23.583217377230202</v>
      </c>
      <c r="G181" s="116" t="s">
        <v>59</v>
      </c>
      <c r="H181" s="116">
        <v>3.3283771022974538</v>
      </c>
      <c r="I181" s="116">
        <v>73.18837710229741</v>
      </c>
      <c r="J181" s="116" t="s">
        <v>73</v>
      </c>
      <c r="K181" s="116">
        <v>0.9193703788021852</v>
      </c>
      <c r="M181" s="116" t="s">
        <v>68</v>
      </c>
      <c r="N181" s="116">
        <v>0.693592509635317</v>
      </c>
      <c r="X181" s="116">
        <v>-12.5</v>
      </c>
    </row>
    <row r="182" spans="1:24" s="116" customFormat="1" ht="12.75">
      <c r="A182" s="116">
        <v>1102</v>
      </c>
      <c r="B182" s="116">
        <v>51.63999938964844</v>
      </c>
      <c r="C182" s="116">
        <v>61.63999938964844</v>
      </c>
      <c r="D182" s="116">
        <v>7.343307018280029</v>
      </c>
      <c r="E182" s="116">
        <v>7.404669761657715</v>
      </c>
      <c r="F182" s="116">
        <v>22.742539162841755</v>
      </c>
      <c r="G182" s="116" t="s">
        <v>56</v>
      </c>
      <c r="H182" s="116">
        <v>9.351721120310474</v>
      </c>
      <c r="I182" s="116">
        <v>73.49172050995887</v>
      </c>
      <c r="J182" s="116" t="s">
        <v>62</v>
      </c>
      <c r="K182" s="116">
        <v>0.6367656001719139</v>
      </c>
      <c r="L182" s="116">
        <v>0.691940110308818</v>
      </c>
      <c r="M182" s="116">
        <v>0.15074581117680955</v>
      </c>
      <c r="N182" s="116">
        <v>0.10646092007925423</v>
      </c>
      <c r="O182" s="116">
        <v>0.025573743160821696</v>
      </c>
      <c r="P182" s="116">
        <v>0.019849624597334824</v>
      </c>
      <c r="Q182" s="116">
        <v>0.0031128532819675887</v>
      </c>
      <c r="R182" s="116">
        <v>0.0016387371797638283</v>
      </c>
      <c r="S182" s="116">
        <v>0.00033550785853806635</v>
      </c>
      <c r="T182" s="116">
        <v>0.000292070756592468</v>
      </c>
      <c r="U182" s="116">
        <v>6.80786678508241E-05</v>
      </c>
      <c r="V182" s="116">
        <v>6.0827695089214253E-05</v>
      </c>
      <c r="W182" s="116">
        <v>2.0920305560679193E-05</v>
      </c>
      <c r="X182" s="116">
        <v>-12.5</v>
      </c>
    </row>
    <row r="183" spans="1:24" s="116" customFormat="1" ht="12.75">
      <c r="A183" s="116">
        <v>1101</v>
      </c>
      <c r="B183" s="116">
        <v>65.37999725341797</v>
      </c>
      <c r="C183" s="116">
        <v>91.87999725341797</v>
      </c>
      <c r="D183" s="116">
        <v>8.567689895629883</v>
      </c>
      <c r="E183" s="116">
        <v>8.362715721130371</v>
      </c>
      <c r="F183" s="116">
        <v>25.432861400802018</v>
      </c>
      <c r="G183" s="116" t="s">
        <v>57</v>
      </c>
      <c r="H183" s="116">
        <v>-7.398677316204411</v>
      </c>
      <c r="I183" s="116">
        <v>70.48131993721351</v>
      </c>
      <c r="J183" s="116" t="s">
        <v>60</v>
      </c>
      <c r="K183" s="116">
        <v>0.41446939403722866</v>
      </c>
      <c r="L183" s="116">
        <v>-0.003763777976855129</v>
      </c>
      <c r="M183" s="116">
        <v>-0.09681277551760033</v>
      </c>
      <c r="N183" s="116">
        <v>-0.0011006521654117446</v>
      </c>
      <c r="O183" s="116">
        <v>0.016854383356877986</v>
      </c>
      <c r="P183" s="116">
        <v>-0.0004307992206284489</v>
      </c>
      <c r="Q183" s="116">
        <v>-0.001935860272428781</v>
      </c>
      <c r="R183" s="116">
        <v>-8.849607109348796E-05</v>
      </c>
      <c r="S183" s="116">
        <v>0.00023766106996313656</v>
      </c>
      <c r="T183" s="116">
        <v>-3.068812931987198E-05</v>
      </c>
      <c r="U183" s="116">
        <v>-3.797177986055315E-05</v>
      </c>
      <c r="V183" s="116">
        <v>-6.9794196936796844E-06</v>
      </c>
      <c r="W183" s="116">
        <v>1.529879978974763E-05</v>
      </c>
      <c r="X183" s="116">
        <v>-12.5</v>
      </c>
    </row>
    <row r="184" spans="1:24" s="116" customFormat="1" ht="12.75">
      <c r="A184" s="116">
        <v>1103</v>
      </c>
      <c r="B184" s="116">
        <v>62.7400016784668</v>
      </c>
      <c r="C184" s="116">
        <v>64.33999633789062</v>
      </c>
      <c r="D184" s="116">
        <v>7.08208703994751</v>
      </c>
      <c r="E184" s="116">
        <v>7.61676549911499</v>
      </c>
      <c r="F184" s="116">
        <v>28.996281113049083</v>
      </c>
      <c r="G184" s="116" t="s">
        <v>58</v>
      </c>
      <c r="H184" s="116">
        <v>21.96201900237203</v>
      </c>
      <c r="I184" s="116">
        <v>97.20202068083879</v>
      </c>
      <c r="J184" s="116" t="s">
        <v>61</v>
      </c>
      <c r="K184" s="116">
        <v>0.4834103339490274</v>
      </c>
      <c r="L184" s="116">
        <v>-0.6919298737802265</v>
      </c>
      <c r="M184" s="116">
        <v>0.1155490635355088</v>
      </c>
      <c r="N184" s="116">
        <v>-0.10645523035028448</v>
      </c>
      <c r="O184" s="116">
        <v>0.01923398297064518</v>
      </c>
      <c r="P184" s="116">
        <v>-0.019844949198388633</v>
      </c>
      <c r="Q184" s="116">
        <v>0.002437683441443608</v>
      </c>
      <c r="R184" s="116">
        <v>-0.0016363459260624943</v>
      </c>
      <c r="S184" s="116">
        <v>0.0002368179447693444</v>
      </c>
      <c r="T184" s="116">
        <v>-0.000290454067927002</v>
      </c>
      <c r="U184" s="116">
        <v>5.650530019887091E-05</v>
      </c>
      <c r="V184" s="116">
        <v>-6.0425956265547804E-05</v>
      </c>
      <c r="W184" s="116">
        <v>1.4269054269481306E-05</v>
      </c>
      <c r="X184" s="116">
        <v>-12.5</v>
      </c>
    </row>
    <row r="185" s="116" customFormat="1" ht="12.75">
      <c r="A185" s="116" t="s">
        <v>147</v>
      </c>
    </row>
    <row r="186" spans="1:24" s="116" customFormat="1" ht="12.75">
      <c r="A186" s="116">
        <v>1104</v>
      </c>
      <c r="B186" s="116">
        <v>51.9</v>
      </c>
      <c r="C186" s="116">
        <v>65.5</v>
      </c>
      <c r="D186" s="116">
        <v>7.844276435741648</v>
      </c>
      <c r="E186" s="116">
        <v>7.947770505588761</v>
      </c>
      <c r="F186" s="116">
        <v>23.51562979250173</v>
      </c>
      <c r="G186" s="116" t="s">
        <v>59</v>
      </c>
      <c r="H186" s="116">
        <v>6.737669354755221</v>
      </c>
      <c r="I186" s="116">
        <v>71.13766935475518</v>
      </c>
      <c r="J186" s="116" t="s">
        <v>73</v>
      </c>
      <c r="K186" s="116">
        <v>1.3586276406874693</v>
      </c>
      <c r="M186" s="116" t="s">
        <v>68</v>
      </c>
      <c r="N186" s="116">
        <v>0.9252635366998054</v>
      </c>
      <c r="X186" s="116">
        <v>-12.5</v>
      </c>
    </row>
    <row r="187" spans="1:24" s="116" customFormat="1" ht="12.75">
      <c r="A187" s="116">
        <v>1102</v>
      </c>
      <c r="B187" s="116">
        <v>55.2599983215332</v>
      </c>
      <c r="C187" s="116">
        <v>60.959999084472656</v>
      </c>
      <c r="D187" s="116">
        <v>7.37632942199707</v>
      </c>
      <c r="E187" s="116">
        <v>7.439471244812012</v>
      </c>
      <c r="F187" s="116">
        <v>23.490995229546055</v>
      </c>
      <c r="G187" s="116" t="s">
        <v>56</v>
      </c>
      <c r="H187" s="116">
        <v>7.822024322353146</v>
      </c>
      <c r="I187" s="116">
        <v>75.5820226438863</v>
      </c>
      <c r="J187" s="116" t="s">
        <v>62</v>
      </c>
      <c r="K187" s="116">
        <v>0.9048472041531798</v>
      </c>
      <c r="L187" s="116">
        <v>0.6902432914555219</v>
      </c>
      <c r="M187" s="116">
        <v>0.21421059961746372</v>
      </c>
      <c r="N187" s="116">
        <v>0.12578096224439386</v>
      </c>
      <c r="O187" s="116">
        <v>0.036340404591766136</v>
      </c>
      <c r="P187" s="116">
        <v>0.019800944287081727</v>
      </c>
      <c r="Q187" s="116">
        <v>0.004423394639056722</v>
      </c>
      <c r="R187" s="116">
        <v>0.0019361176346396282</v>
      </c>
      <c r="S187" s="116">
        <v>0.0004767688974057536</v>
      </c>
      <c r="T187" s="116">
        <v>0.0002913491623819044</v>
      </c>
      <c r="U187" s="116">
        <v>9.674176099417665E-05</v>
      </c>
      <c r="V187" s="116">
        <v>7.186631952182575E-05</v>
      </c>
      <c r="W187" s="116">
        <v>2.972974835873206E-05</v>
      </c>
      <c r="X187" s="116">
        <v>-12.5</v>
      </c>
    </row>
    <row r="188" spans="1:24" s="116" customFormat="1" ht="12.75">
      <c r="A188" s="116">
        <v>1101</v>
      </c>
      <c r="B188" s="116">
        <v>68.55999755859375</v>
      </c>
      <c r="C188" s="116">
        <v>96.36000061035156</v>
      </c>
      <c r="D188" s="116">
        <v>8.360751152038574</v>
      </c>
      <c r="E188" s="116">
        <v>8.187004089355469</v>
      </c>
      <c r="F188" s="116">
        <v>25.620152314378746</v>
      </c>
      <c r="G188" s="116" t="s">
        <v>57</v>
      </c>
      <c r="H188" s="116">
        <v>-8.292554416640767</v>
      </c>
      <c r="I188" s="116">
        <v>72.76744314195294</v>
      </c>
      <c r="J188" s="116" t="s">
        <v>60</v>
      </c>
      <c r="K188" s="116">
        <v>0.5807982972726452</v>
      </c>
      <c r="L188" s="116">
        <v>-0.0037543838110961282</v>
      </c>
      <c r="M188" s="116">
        <v>-0.13562007135610832</v>
      </c>
      <c r="N188" s="116">
        <v>-0.0013004224352893405</v>
      </c>
      <c r="O188" s="116">
        <v>0.02362519875374657</v>
      </c>
      <c r="P188" s="116">
        <v>-0.00042977215059035733</v>
      </c>
      <c r="Q188" s="116">
        <v>-0.0027097109326052575</v>
      </c>
      <c r="R188" s="116">
        <v>-0.00010455353150374751</v>
      </c>
      <c r="S188" s="116">
        <v>0.0003337158296274733</v>
      </c>
      <c r="T188" s="116">
        <v>-3.0617320592115086E-05</v>
      </c>
      <c r="U188" s="116">
        <v>-5.300889074924003E-05</v>
      </c>
      <c r="V188" s="116">
        <v>-8.244646563336722E-06</v>
      </c>
      <c r="W188" s="116">
        <v>2.150013130475229E-05</v>
      </c>
      <c r="X188" s="116">
        <v>-12.5</v>
      </c>
    </row>
    <row r="189" spans="1:24" s="116" customFormat="1" ht="12.75">
      <c r="A189" s="116">
        <v>1103</v>
      </c>
      <c r="B189" s="116">
        <v>54.619998931884766</v>
      </c>
      <c r="C189" s="116">
        <v>66.22000122070312</v>
      </c>
      <c r="D189" s="116">
        <v>7.285390377044678</v>
      </c>
      <c r="E189" s="116">
        <v>7.7569074630737305</v>
      </c>
      <c r="F189" s="116">
        <v>28.56132994542225</v>
      </c>
      <c r="G189" s="116" t="s">
        <v>58</v>
      </c>
      <c r="H189" s="116">
        <v>25.920340044951885</v>
      </c>
      <c r="I189" s="116">
        <v>93.04033897683661</v>
      </c>
      <c r="J189" s="116" t="s">
        <v>61</v>
      </c>
      <c r="K189" s="116">
        <v>0.6938456606112214</v>
      </c>
      <c r="L189" s="116">
        <v>-0.6902330809237931</v>
      </c>
      <c r="M189" s="116">
        <v>0.16581126992408396</v>
      </c>
      <c r="N189" s="116">
        <v>-0.1257742396701941</v>
      </c>
      <c r="O189" s="116">
        <v>0.027612949674731036</v>
      </c>
      <c r="P189" s="116">
        <v>-0.019796279715105346</v>
      </c>
      <c r="Q189" s="116">
        <v>0.003496267551912367</v>
      </c>
      <c r="R189" s="116">
        <v>-0.001933292542325823</v>
      </c>
      <c r="S189" s="116">
        <v>0.00034050304931020097</v>
      </c>
      <c r="T189" s="116">
        <v>-0.0002897359385723437</v>
      </c>
      <c r="U189" s="116">
        <v>8.092605156431107E-05</v>
      </c>
      <c r="V189" s="116">
        <v>-7.139183205842817E-05</v>
      </c>
      <c r="W189" s="116">
        <v>2.05329562253452E-05</v>
      </c>
      <c r="X189" s="116">
        <v>-12.5</v>
      </c>
    </row>
    <row r="190" spans="1:14" s="116" customFormat="1" ht="12.75">
      <c r="A190" s="116" t="s">
        <v>153</v>
      </c>
      <c r="E190" s="117" t="s">
        <v>104</v>
      </c>
      <c r="F190" s="117">
        <f>MIN(F161:F189)</f>
        <v>21.506492771241845</v>
      </c>
      <c r="G190" s="117"/>
      <c r="H190" s="117"/>
      <c r="I190" s="118"/>
      <c r="J190" s="118" t="s">
        <v>156</v>
      </c>
      <c r="K190" s="117">
        <f>AVERAGE(K188,K183,K178,K173,K168,K163)</f>
        <v>0.2484690981545561</v>
      </c>
      <c r="L190" s="117">
        <f>AVERAGE(L188,L183,L178,L173,L168,L163)</f>
        <v>-0.004069204577080024</v>
      </c>
      <c r="M190" s="118" t="s">
        <v>106</v>
      </c>
      <c r="N190" s="117" t="e">
        <f>Mittelwert(K186,K181,K176,K171,K166,K161)</f>
        <v>#NAME?</v>
      </c>
    </row>
    <row r="191" spans="5:14" s="116" customFormat="1" ht="12.75">
      <c r="E191" s="117" t="s">
        <v>105</v>
      </c>
      <c r="F191" s="117">
        <f>MAX(F161:F189)</f>
        <v>29.9618519880491</v>
      </c>
      <c r="G191" s="117"/>
      <c r="H191" s="117"/>
      <c r="I191" s="118"/>
      <c r="J191" s="118" t="s">
        <v>157</v>
      </c>
      <c r="K191" s="117">
        <f>AVERAGE(K189,K184,K179,K174,K169,K164)</f>
        <v>0.5946964567493261</v>
      </c>
      <c r="L191" s="117">
        <f>AVERAGE(L189,L184,L179,L174,L169,L164)</f>
        <v>-0.7480227086689112</v>
      </c>
      <c r="M191" s="117"/>
      <c r="N191" s="117"/>
    </row>
    <row r="192" spans="5:14" s="116" customFormat="1" ht="12.75">
      <c r="E192" s="117"/>
      <c r="F192" s="117"/>
      <c r="G192" s="117"/>
      <c r="H192" s="117"/>
      <c r="I192" s="117"/>
      <c r="J192" s="118" t="s">
        <v>110</v>
      </c>
      <c r="K192" s="117">
        <f>ABS(K190/$G$33)</f>
        <v>0.15529318634659756</v>
      </c>
      <c r="L192" s="117">
        <f>ABS(L190/$H$33)</f>
        <v>0.011303346047444512</v>
      </c>
      <c r="M192" s="118" t="s">
        <v>109</v>
      </c>
      <c r="N192" s="117">
        <f>K192+L192+L193+K193</f>
        <v>0.9720064393742287</v>
      </c>
    </row>
    <row r="193" spans="5:14" s="116" customFormat="1" ht="12.75">
      <c r="E193" s="117"/>
      <c r="F193" s="117"/>
      <c r="G193" s="117"/>
      <c r="H193" s="117"/>
      <c r="I193" s="117"/>
      <c r="J193" s="117"/>
      <c r="K193" s="117">
        <f>ABS(K191/$G$34)</f>
        <v>0.3378957140621171</v>
      </c>
      <c r="L193" s="117">
        <f>ABS(L191/$H$34)</f>
        <v>0.46751419291806945</v>
      </c>
      <c r="M193" s="117"/>
      <c r="N193" s="117"/>
    </row>
    <row r="194" s="101" customFormat="1" ht="12.75"/>
    <row r="195" s="101" customFormat="1" ht="12.75" hidden="1">
      <c r="A195" s="101" t="s">
        <v>118</v>
      </c>
    </row>
    <row r="196" spans="1:24" s="101" customFormat="1" ht="12.75" hidden="1">
      <c r="A196" s="101">
        <v>1104</v>
      </c>
      <c r="B196" s="101">
        <v>61.9</v>
      </c>
      <c r="C196" s="101">
        <v>77.2</v>
      </c>
      <c r="D196" s="101">
        <v>7.577004919889425</v>
      </c>
      <c r="E196" s="101">
        <v>7.544050300532702</v>
      </c>
      <c r="F196" s="101">
        <v>24.888020959486088</v>
      </c>
      <c r="G196" s="101" t="s">
        <v>59</v>
      </c>
      <c r="H196" s="101">
        <v>3.577925977739321</v>
      </c>
      <c r="I196" s="101">
        <v>77.97792597773928</v>
      </c>
      <c r="J196" s="101" t="s">
        <v>73</v>
      </c>
      <c r="K196" s="101">
        <v>0.8965701966225281</v>
      </c>
      <c r="M196" s="101" t="s">
        <v>68</v>
      </c>
      <c r="N196" s="101">
        <v>0.5949943311656505</v>
      </c>
      <c r="X196" s="101">
        <v>-12.5</v>
      </c>
    </row>
    <row r="197" spans="1:24" s="101" customFormat="1" ht="12.75" hidden="1">
      <c r="A197" s="101">
        <v>1101</v>
      </c>
      <c r="B197" s="101">
        <v>78.36000061035156</v>
      </c>
      <c r="C197" s="101">
        <v>85.95999908447266</v>
      </c>
      <c r="D197" s="101">
        <v>8.424627304077148</v>
      </c>
      <c r="E197" s="101">
        <v>8.555306434631348</v>
      </c>
      <c r="F197" s="101">
        <v>30.250959724129324</v>
      </c>
      <c r="G197" s="101" t="s">
        <v>56</v>
      </c>
      <c r="H197" s="101">
        <v>-5.556204533510892</v>
      </c>
      <c r="I197" s="101">
        <v>85.30379607684063</v>
      </c>
      <c r="J197" s="101" t="s">
        <v>62</v>
      </c>
      <c r="K197" s="101">
        <v>0.7547025694788775</v>
      </c>
      <c r="L197" s="101">
        <v>0.5351038469087631</v>
      </c>
      <c r="M197" s="101">
        <v>0.17866564343987054</v>
      </c>
      <c r="N197" s="101">
        <v>0.08698680875479292</v>
      </c>
      <c r="O197" s="101">
        <v>0.03031047372771417</v>
      </c>
      <c r="P197" s="101">
        <v>0.015350446408993388</v>
      </c>
      <c r="Q197" s="101">
        <v>0.0036894215778758587</v>
      </c>
      <c r="R197" s="101">
        <v>0.0013388981550043085</v>
      </c>
      <c r="S197" s="101">
        <v>0.0003976486993374013</v>
      </c>
      <c r="T197" s="101">
        <v>0.00022585052837436153</v>
      </c>
      <c r="U197" s="101">
        <v>8.066657347522255E-05</v>
      </c>
      <c r="V197" s="101">
        <v>4.9676492449246064E-05</v>
      </c>
      <c r="W197" s="101">
        <v>2.4791602867446987E-05</v>
      </c>
      <c r="X197" s="101">
        <v>-12.5</v>
      </c>
    </row>
    <row r="198" spans="1:24" s="101" customFormat="1" ht="12.75" hidden="1">
      <c r="A198" s="101">
        <v>1103</v>
      </c>
      <c r="B198" s="101">
        <v>55.47999954223633</v>
      </c>
      <c r="C198" s="101">
        <v>48.58000183105469</v>
      </c>
      <c r="D198" s="101">
        <v>7.396190643310547</v>
      </c>
      <c r="E198" s="101">
        <v>7.936574935913086</v>
      </c>
      <c r="F198" s="101">
        <v>27.80225141256968</v>
      </c>
      <c r="G198" s="101" t="s">
        <v>57</v>
      </c>
      <c r="H198" s="101">
        <v>21.23405802660973</v>
      </c>
      <c r="I198" s="101">
        <v>89.21405756884602</v>
      </c>
      <c r="J198" s="101" t="s">
        <v>60</v>
      </c>
      <c r="K198" s="101">
        <v>-0.6778059252252757</v>
      </c>
      <c r="L198" s="101">
        <v>0.0029121614892316343</v>
      </c>
      <c r="M198" s="101">
        <v>0.16134434090030797</v>
      </c>
      <c r="N198" s="101">
        <v>-0.0009000982259833789</v>
      </c>
      <c r="O198" s="101">
        <v>-0.02707664379769318</v>
      </c>
      <c r="P198" s="101">
        <v>0.0003332358452746822</v>
      </c>
      <c r="Q198" s="101">
        <v>0.0033722075256078714</v>
      </c>
      <c r="R198" s="101">
        <v>-7.235309223397068E-05</v>
      </c>
      <c r="S198" s="101">
        <v>-0.0003423278371328203</v>
      </c>
      <c r="T198" s="101">
        <v>2.3733769662453912E-05</v>
      </c>
      <c r="U198" s="101">
        <v>7.609367075262547E-05</v>
      </c>
      <c r="V198" s="101">
        <v>-5.713649715849262E-06</v>
      </c>
      <c r="W198" s="101">
        <v>-2.0906144185918948E-05</v>
      </c>
      <c r="X198" s="101">
        <v>-12.5</v>
      </c>
    </row>
    <row r="199" spans="1:24" s="101" customFormat="1" ht="12.75" hidden="1">
      <c r="A199" s="101">
        <v>1102</v>
      </c>
      <c r="B199" s="101">
        <v>46.060001373291016</v>
      </c>
      <c r="C199" s="101">
        <v>71.36000061035156</v>
      </c>
      <c r="D199" s="101">
        <v>7.48604154586792</v>
      </c>
      <c r="E199" s="101">
        <v>7.3624725341796875</v>
      </c>
      <c r="F199" s="101">
        <v>19.426399072998482</v>
      </c>
      <c r="G199" s="101" t="s">
        <v>58</v>
      </c>
      <c r="H199" s="101">
        <v>3.004318620742078</v>
      </c>
      <c r="I199" s="101">
        <v>61.56431999403305</v>
      </c>
      <c r="J199" s="101" t="s">
        <v>61</v>
      </c>
      <c r="K199" s="101">
        <v>0.33189621285505483</v>
      </c>
      <c r="L199" s="101">
        <v>0.5350959225148494</v>
      </c>
      <c r="M199" s="101">
        <v>0.07674252931216281</v>
      </c>
      <c r="N199" s="101">
        <v>-0.0869821517354365</v>
      </c>
      <c r="O199" s="101">
        <v>0.01362278159008998</v>
      </c>
      <c r="P199" s="101">
        <v>0.015346828950203428</v>
      </c>
      <c r="Q199" s="101">
        <v>0.0014966789847958811</v>
      </c>
      <c r="R199" s="101">
        <v>-0.001336941771177086</v>
      </c>
      <c r="S199" s="101">
        <v>0.00020232681485332646</v>
      </c>
      <c r="T199" s="101">
        <v>0.00022460002080273249</v>
      </c>
      <c r="U199" s="101">
        <v>2.677404242217658E-05</v>
      </c>
      <c r="V199" s="101">
        <v>-4.934681457788919E-05</v>
      </c>
      <c r="W199" s="101">
        <v>1.3325040638391053E-05</v>
      </c>
      <c r="X199" s="101">
        <v>-12.5</v>
      </c>
    </row>
    <row r="200" s="101" customFormat="1" ht="12.75" hidden="1">
      <c r="A200" s="101" t="s">
        <v>124</v>
      </c>
    </row>
    <row r="201" spans="1:24" s="101" customFormat="1" ht="12.75" hidden="1">
      <c r="A201" s="101">
        <v>1104</v>
      </c>
      <c r="B201" s="101">
        <v>60.76</v>
      </c>
      <c r="C201" s="101">
        <v>67.96</v>
      </c>
      <c r="D201" s="101">
        <v>7.461592393579312</v>
      </c>
      <c r="E201" s="101">
        <v>7.626984354042995</v>
      </c>
      <c r="F201" s="101">
        <v>24.396617513627312</v>
      </c>
      <c r="G201" s="101" t="s">
        <v>59</v>
      </c>
      <c r="H201" s="101">
        <v>4.356870155779285</v>
      </c>
      <c r="I201" s="101">
        <v>77.61687015577924</v>
      </c>
      <c r="J201" s="101" t="s">
        <v>73</v>
      </c>
      <c r="K201" s="101">
        <v>0.781242671759116</v>
      </c>
      <c r="M201" s="101" t="s">
        <v>68</v>
      </c>
      <c r="N201" s="101">
        <v>0.5139539060910897</v>
      </c>
      <c r="X201" s="101">
        <v>-12.5</v>
      </c>
    </row>
    <row r="202" spans="1:24" s="101" customFormat="1" ht="12.75" hidden="1">
      <c r="A202" s="101">
        <v>1101</v>
      </c>
      <c r="B202" s="101">
        <v>59.84000015258789</v>
      </c>
      <c r="C202" s="101">
        <v>95.33999633789062</v>
      </c>
      <c r="D202" s="101">
        <v>8.529901504516602</v>
      </c>
      <c r="E202" s="101">
        <v>8.369563102722168</v>
      </c>
      <c r="F202" s="101">
        <v>25.914506801757</v>
      </c>
      <c r="G202" s="101" t="s">
        <v>56</v>
      </c>
      <c r="H202" s="101">
        <v>-0.22258873614323527</v>
      </c>
      <c r="I202" s="101">
        <v>72.11741141644461</v>
      </c>
      <c r="J202" s="101" t="s">
        <v>62</v>
      </c>
      <c r="K202" s="101">
        <v>0.7212578278758555</v>
      </c>
      <c r="L202" s="101">
        <v>0.4655660935174475</v>
      </c>
      <c r="M202" s="101">
        <v>0.17074829023690918</v>
      </c>
      <c r="N202" s="101">
        <v>0.11869969845880833</v>
      </c>
      <c r="O202" s="101">
        <v>0.028967168699046402</v>
      </c>
      <c r="P202" s="101">
        <v>0.013355584193243475</v>
      </c>
      <c r="Q202" s="101">
        <v>0.003525944595161668</v>
      </c>
      <c r="R202" s="101">
        <v>0.0018270541409648492</v>
      </c>
      <c r="S202" s="101">
        <v>0.00038001105359861196</v>
      </c>
      <c r="T202" s="101">
        <v>0.00019649130655308823</v>
      </c>
      <c r="U202" s="101">
        <v>7.70901006060604E-05</v>
      </c>
      <c r="V202" s="101">
        <v>6.779213278570289E-05</v>
      </c>
      <c r="W202" s="101">
        <v>2.3689387839146676E-05</v>
      </c>
      <c r="X202" s="101">
        <v>-12.5</v>
      </c>
    </row>
    <row r="203" spans="1:24" s="101" customFormat="1" ht="12.75" hidden="1">
      <c r="A203" s="101">
        <v>1103</v>
      </c>
      <c r="B203" s="101">
        <v>59.2400016784668</v>
      </c>
      <c r="C203" s="101">
        <v>59.7400016784668</v>
      </c>
      <c r="D203" s="101">
        <v>7.528056621551514</v>
      </c>
      <c r="E203" s="101">
        <v>7.953820705413818</v>
      </c>
      <c r="F203" s="101">
        <v>29.9618519880491</v>
      </c>
      <c r="G203" s="101" t="s">
        <v>57</v>
      </c>
      <c r="H203" s="101">
        <v>22.734802017750624</v>
      </c>
      <c r="I203" s="101">
        <v>94.47480369621738</v>
      </c>
      <c r="J203" s="101" t="s">
        <v>60</v>
      </c>
      <c r="K203" s="101">
        <v>-0.70629049552536</v>
      </c>
      <c r="L203" s="101">
        <v>0.002534204824764567</v>
      </c>
      <c r="M203" s="101">
        <v>0.1675876040181049</v>
      </c>
      <c r="N203" s="101">
        <v>-0.001228014441777529</v>
      </c>
      <c r="O203" s="101">
        <v>-0.02830100396601182</v>
      </c>
      <c r="P203" s="101">
        <v>0.0002899746298191317</v>
      </c>
      <c r="Q203" s="101">
        <v>0.003477223736426996</v>
      </c>
      <c r="R203" s="101">
        <v>-9.871602825995822E-05</v>
      </c>
      <c r="S203" s="101">
        <v>-0.0003649470756191237</v>
      </c>
      <c r="T203" s="101">
        <v>2.0650885666795966E-05</v>
      </c>
      <c r="U203" s="101">
        <v>7.679900289306753E-05</v>
      </c>
      <c r="V203" s="101">
        <v>-7.794363385586523E-06</v>
      </c>
      <c r="W203" s="101">
        <v>-2.2515253133494252E-05</v>
      </c>
      <c r="X203" s="101">
        <v>-12.5</v>
      </c>
    </row>
    <row r="204" spans="1:24" s="101" customFormat="1" ht="12.75" hidden="1">
      <c r="A204" s="101">
        <v>1102</v>
      </c>
      <c r="B204" s="101">
        <v>57.720001220703125</v>
      </c>
      <c r="C204" s="101">
        <v>69.0199966430664</v>
      </c>
      <c r="D204" s="101">
        <v>7.414557456970215</v>
      </c>
      <c r="E204" s="101">
        <v>7.50808048248291</v>
      </c>
      <c r="F204" s="101">
        <v>23.030623776984076</v>
      </c>
      <c r="G204" s="101" t="s">
        <v>58</v>
      </c>
      <c r="H204" s="101">
        <v>3.5063729555549106</v>
      </c>
      <c r="I204" s="101">
        <v>73.72637417625799</v>
      </c>
      <c r="J204" s="101" t="s">
        <v>61</v>
      </c>
      <c r="K204" s="101">
        <v>0.1461731514428641</v>
      </c>
      <c r="L204" s="101">
        <v>0.46555919627798437</v>
      </c>
      <c r="M204" s="101">
        <v>0.032701278236464085</v>
      </c>
      <c r="N204" s="101">
        <v>-0.118693346042408</v>
      </c>
      <c r="O204" s="101">
        <v>0.006176571618203492</v>
      </c>
      <c r="P204" s="101">
        <v>0.01335243587728008</v>
      </c>
      <c r="Q204" s="101">
        <v>0.0005841235956357671</v>
      </c>
      <c r="R204" s="101">
        <v>-0.0018243853704142067</v>
      </c>
      <c r="S204" s="101">
        <v>0.00010593409674970904</v>
      </c>
      <c r="T204" s="101">
        <v>0.00019540310763167666</v>
      </c>
      <c r="U204" s="101">
        <v>6.693038628539233E-06</v>
      </c>
      <c r="V204" s="101">
        <v>-6.73425657890149E-05</v>
      </c>
      <c r="W204" s="101">
        <v>7.365492008561788E-06</v>
      </c>
      <c r="X204" s="101">
        <v>-12.5</v>
      </c>
    </row>
    <row r="205" s="101" customFormat="1" ht="12.75" hidden="1">
      <c r="A205" s="101" t="s">
        <v>130</v>
      </c>
    </row>
    <row r="206" spans="1:24" s="101" customFormat="1" ht="12.75" hidden="1">
      <c r="A206" s="101">
        <v>1104</v>
      </c>
      <c r="B206" s="101">
        <v>66.08</v>
      </c>
      <c r="C206" s="101">
        <v>60.98</v>
      </c>
      <c r="D206" s="101">
        <v>7.526773640592586</v>
      </c>
      <c r="E206" s="101">
        <v>7.870804886902124</v>
      </c>
      <c r="F206" s="101">
        <v>23.741043469504312</v>
      </c>
      <c r="G206" s="101" t="s">
        <v>59</v>
      </c>
      <c r="H206" s="101">
        <v>-3.6861261649676305</v>
      </c>
      <c r="I206" s="101">
        <v>74.89387383503232</v>
      </c>
      <c r="J206" s="101" t="s">
        <v>73</v>
      </c>
      <c r="K206" s="101">
        <v>1.631566831300571</v>
      </c>
      <c r="M206" s="101" t="s">
        <v>68</v>
      </c>
      <c r="N206" s="101">
        <v>1.012690831729424</v>
      </c>
      <c r="X206" s="101">
        <v>-12.5</v>
      </c>
    </row>
    <row r="207" spans="1:24" s="101" customFormat="1" ht="12.75" hidden="1">
      <c r="A207" s="101">
        <v>1101</v>
      </c>
      <c r="B207" s="101">
        <v>71.45999908447266</v>
      </c>
      <c r="C207" s="101">
        <v>91.76000213623047</v>
      </c>
      <c r="D207" s="101">
        <v>8.454293251037598</v>
      </c>
      <c r="E207" s="101">
        <v>8.316688537597656</v>
      </c>
      <c r="F207" s="101">
        <v>27.027212140502623</v>
      </c>
      <c r="G207" s="101" t="s">
        <v>56</v>
      </c>
      <c r="H207" s="101">
        <v>-8.036243596234852</v>
      </c>
      <c r="I207" s="101">
        <v>75.92375548823776</v>
      </c>
      <c r="J207" s="101" t="s">
        <v>62</v>
      </c>
      <c r="K207" s="101">
        <v>1.0810161128539304</v>
      </c>
      <c r="L207" s="101">
        <v>0.6277648389735373</v>
      </c>
      <c r="M207" s="101">
        <v>0.2559159281864746</v>
      </c>
      <c r="N207" s="101">
        <v>0.033933718775214713</v>
      </c>
      <c r="O207" s="101">
        <v>0.0434156846085208</v>
      </c>
      <c r="P207" s="101">
        <v>0.018008632831327705</v>
      </c>
      <c r="Q207" s="101">
        <v>0.005284650021624658</v>
      </c>
      <c r="R207" s="101">
        <v>0.0005222653661518836</v>
      </c>
      <c r="S207" s="101">
        <v>0.0005695829510322672</v>
      </c>
      <c r="T207" s="101">
        <v>0.00026495640903076743</v>
      </c>
      <c r="U207" s="101">
        <v>0.00011555887096377043</v>
      </c>
      <c r="V207" s="101">
        <v>1.9364731027368088E-05</v>
      </c>
      <c r="W207" s="101">
        <v>3.5509035225913496E-05</v>
      </c>
      <c r="X207" s="101">
        <v>-12.5</v>
      </c>
    </row>
    <row r="208" spans="1:24" s="101" customFormat="1" ht="12.75" hidden="1">
      <c r="A208" s="101">
        <v>1103</v>
      </c>
      <c r="B208" s="101">
        <v>53.7599983215332</v>
      </c>
      <c r="C208" s="101">
        <v>51.060001373291016</v>
      </c>
      <c r="D208" s="101">
        <v>7.369711399078369</v>
      </c>
      <c r="E208" s="101">
        <v>7.780900478363037</v>
      </c>
      <c r="F208" s="101">
        <v>28.054105325000076</v>
      </c>
      <c r="G208" s="101" t="s">
        <v>57</v>
      </c>
      <c r="H208" s="101">
        <v>24.079128747105543</v>
      </c>
      <c r="I208" s="101">
        <v>90.3391270686387</v>
      </c>
      <c r="J208" s="101" t="s">
        <v>60</v>
      </c>
      <c r="K208" s="101">
        <v>-1.0672493035360742</v>
      </c>
      <c r="L208" s="101">
        <v>0.0034157491217525504</v>
      </c>
      <c r="M208" s="101">
        <v>0.2531033709182683</v>
      </c>
      <c r="N208" s="101">
        <v>-0.0003516064082641933</v>
      </c>
      <c r="O208" s="101">
        <v>-0.042785734850914546</v>
      </c>
      <c r="P208" s="101">
        <v>0.0003909659918667316</v>
      </c>
      <c r="Q208" s="101">
        <v>0.005245280679692007</v>
      </c>
      <c r="R208" s="101">
        <v>-2.826272121097163E-05</v>
      </c>
      <c r="S208" s="101">
        <v>-0.0005535031771083673</v>
      </c>
      <c r="T208" s="101">
        <v>2.785177625340215E-05</v>
      </c>
      <c r="U208" s="101">
        <v>0.00011545339775174813</v>
      </c>
      <c r="V208" s="101">
        <v>-2.2383233483722657E-06</v>
      </c>
      <c r="W208" s="101">
        <v>-3.4207382971826574E-05</v>
      </c>
      <c r="X208" s="101">
        <v>-12.5</v>
      </c>
    </row>
    <row r="209" spans="1:24" s="101" customFormat="1" ht="12.75" hidden="1">
      <c r="A209" s="101">
        <v>1102</v>
      </c>
      <c r="B209" s="101">
        <v>61.439998626708984</v>
      </c>
      <c r="C209" s="101">
        <v>58.439998626708984</v>
      </c>
      <c r="D209" s="101">
        <v>7.448199272155762</v>
      </c>
      <c r="E209" s="101">
        <v>7.5513482093811035</v>
      </c>
      <c r="F209" s="101">
        <v>22.046112916851516</v>
      </c>
      <c r="G209" s="101" t="s">
        <v>58</v>
      </c>
      <c r="H209" s="101">
        <v>-3.6730313143444544</v>
      </c>
      <c r="I209" s="101">
        <v>70.26696731236449</v>
      </c>
      <c r="J209" s="101" t="s">
        <v>61</v>
      </c>
      <c r="K209" s="101">
        <v>0.17197313845943019</v>
      </c>
      <c r="L209" s="101">
        <v>0.6277555461399035</v>
      </c>
      <c r="M209" s="101">
        <v>0.03783709726385378</v>
      </c>
      <c r="N209" s="101">
        <v>-0.03393189713011972</v>
      </c>
      <c r="O209" s="101">
        <v>0.007369027296311661</v>
      </c>
      <c r="P209" s="101">
        <v>0.018004388410795234</v>
      </c>
      <c r="Q209" s="101">
        <v>0.0006438605767611859</v>
      </c>
      <c r="R209" s="101">
        <v>-0.0005215000779209069</v>
      </c>
      <c r="S209" s="101">
        <v>0.00013438367102281966</v>
      </c>
      <c r="T209" s="101">
        <v>0.00026348847649567097</v>
      </c>
      <c r="U209" s="101">
        <v>4.9361529552866385E-06</v>
      </c>
      <c r="V209" s="101">
        <v>-1.923493478934732E-05</v>
      </c>
      <c r="W209" s="101">
        <v>9.526097464017212E-06</v>
      </c>
      <c r="X209" s="101">
        <v>-12.5</v>
      </c>
    </row>
    <row r="210" s="101" customFormat="1" ht="12.75" hidden="1">
      <c r="A210" s="101" t="s">
        <v>136</v>
      </c>
    </row>
    <row r="211" spans="1:24" s="101" customFormat="1" ht="12.75" hidden="1">
      <c r="A211" s="101">
        <v>1104</v>
      </c>
      <c r="B211" s="101">
        <v>59.18</v>
      </c>
      <c r="C211" s="101">
        <v>60.98</v>
      </c>
      <c r="D211" s="101">
        <v>7.482859801946993</v>
      </c>
      <c r="E211" s="101">
        <v>7.644624532335759</v>
      </c>
      <c r="F211" s="101">
        <v>23.007980031753537</v>
      </c>
      <c r="G211" s="101" t="s">
        <v>59</v>
      </c>
      <c r="H211" s="101">
        <v>1.3060745631017259</v>
      </c>
      <c r="I211" s="101">
        <v>72.98607456310168</v>
      </c>
      <c r="J211" s="101" t="s">
        <v>73</v>
      </c>
      <c r="K211" s="101">
        <v>1.1124934068945125</v>
      </c>
      <c r="M211" s="101" t="s">
        <v>68</v>
      </c>
      <c r="N211" s="101">
        <v>0.7208086872108717</v>
      </c>
      <c r="X211" s="101">
        <v>-12.5</v>
      </c>
    </row>
    <row r="212" spans="1:24" s="101" customFormat="1" ht="12.75" hidden="1">
      <c r="A212" s="101">
        <v>1101</v>
      </c>
      <c r="B212" s="101">
        <v>63.29999923706055</v>
      </c>
      <c r="C212" s="101">
        <v>94.30000305175781</v>
      </c>
      <c r="D212" s="101">
        <v>8.419105529785156</v>
      </c>
      <c r="E212" s="101">
        <v>8.258042335510254</v>
      </c>
      <c r="F212" s="101">
        <v>25.193881773865304</v>
      </c>
      <c r="G212" s="101" t="s">
        <v>56</v>
      </c>
      <c r="H212" s="101">
        <v>-4.754981067070842</v>
      </c>
      <c r="I212" s="101">
        <v>71.04501816998966</v>
      </c>
      <c r="J212" s="101" t="s">
        <v>62</v>
      </c>
      <c r="K212" s="101">
        <v>0.8597495746080887</v>
      </c>
      <c r="L212" s="101">
        <v>0.5696164392699512</v>
      </c>
      <c r="M212" s="101">
        <v>0.20353418706221854</v>
      </c>
      <c r="N212" s="101">
        <v>0.07717765653473779</v>
      </c>
      <c r="O212" s="101">
        <v>0.03452925950702239</v>
      </c>
      <c r="P212" s="101">
        <v>0.01634050085444501</v>
      </c>
      <c r="Q212" s="101">
        <v>0.0042029694073881995</v>
      </c>
      <c r="R212" s="101">
        <v>0.0011879105434933095</v>
      </c>
      <c r="S212" s="101">
        <v>0.00045299073107478487</v>
      </c>
      <c r="T212" s="101">
        <v>0.00024041342809104235</v>
      </c>
      <c r="U212" s="101">
        <v>9.189873535349044E-05</v>
      </c>
      <c r="V212" s="101">
        <v>4.407060494402073E-05</v>
      </c>
      <c r="W212" s="101">
        <v>2.8239733608444678E-05</v>
      </c>
      <c r="X212" s="101">
        <v>-12.5</v>
      </c>
    </row>
    <row r="213" spans="1:24" s="101" customFormat="1" ht="12.75" hidden="1">
      <c r="A213" s="101">
        <v>1103</v>
      </c>
      <c r="B213" s="101">
        <v>59.060001373291016</v>
      </c>
      <c r="C213" s="101">
        <v>51.060001373291016</v>
      </c>
      <c r="D213" s="101">
        <v>7.285622596740723</v>
      </c>
      <c r="E213" s="101">
        <v>7.614921569824219</v>
      </c>
      <c r="F213" s="101">
        <v>29.064228102037973</v>
      </c>
      <c r="G213" s="101" t="s">
        <v>57</v>
      </c>
      <c r="H213" s="101">
        <v>23.133254719922903</v>
      </c>
      <c r="I213" s="101">
        <v>94.69325609321388</v>
      </c>
      <c r="J213" s="101" t="s">
        <v>60</v>
      </c>
      <c r="K213" s="101">
        <v>-0.8387916397631359</v>
      </c>
      <c r="L213" s="101">
        <v>0.003099859599796013</v>
      </c>
      <c r="M213" s="101">
        <v>0.19906767342784318</v>
      </c>
      <c r="N213" s="101">
        <v>-0.0007987078006118435</v>
      </c>
      <c r="O213" s="101">
        <v>-0.03360377597851851</v>
      </c>
      <c r="P213" s="101">
        <v>0.0003547493827125764</v>
      </c>
      <c r="Q213" s="101">
        <v>0.004132314112760577</v>
      </c>
      <c r="R213" s="101">
        <v>-6.420334176995928E-05</v>
      </c>
      <c r="S213" s="101">
        <v>-0.00043280091464916457</v>
      </c>
      <c r="T213" s="101">
        <v>2.5267716902553943E-05</v>
      </c>
      <c r="U213" s="101">
        <v>9.140051232925797E-05</v>
      </c>
      <c r="V213" s="101">
        <v>-5.072173555293746E-06</v>
      </c>
      <c r="W213" s="101">
        <v>-2.6686320724076886E-05</v>
      </c>
      <c r="X213" s="101">
        <v>-12.5</v>
      </c>
    </row>
    <row r="214" spans="1:24" s="101" customFormat="1" ht="12.75" hidden="1">
      <c r="A214" s="101">
        <v>1102</v>
      </c>
      <c r="B214" s="101">
        <v>52.060001373291016</v>
      </c>
      <c r="C214" s="101">
        <v>60.560001373291016</v>
      </c>
      <c r="D214" s="101">
        <v>7.4819536209106445</v>
      </c>
      <c r="E214" s="101">
        <v>7.611796855926514</v>
      </c>
      <c r="F214" s="101">
        <v>20.376076147950453</v>
      </c>
      <c r="G214" s="101" t="s">
        <v>58</v>
      </c>
      <c r="H214" s="101">
        <v>0.06556757330783292</v>
      </c>
      <c r="I214" s="101">
        <v>64.6255689465988</v>
      </c>
      <c r="J214" s="101" t="s">
        <v>61</v>
      </c>
      <c r="K214" s="101">
        <v>0.18867410024234665</v>
      </c>
      <c r="L214" s="101">
        <v>0.5696080044706531</v>
      </c>
      <c r="M214" s="101">
        <v>0.0424055031700338</v>
      </c>
      <c r="N214" s="101">
        <v>-0.07717352353005011</v>
      </c>
      <c r="O214" s="101">
        <v>0.007940780949556425</v>
      </c>
      <c r="P214" s="101">
        <v>0.016336649627435335</v>
      </c>
      <c r="Q214" s="101">
        <v>0.0007674189943706654</v>
      </c>
      <c r="R214" s="101">
        <v>-0.0011861742663909632</v>
      </c>
      <c r="S214" s="101">
        <v>0.00013373096394819948</v>
      </c>
      <c r="T214" s="101">
        <v>0.00023908190832645445</v>
      </c>
      <c r="U214" s="101">
        <v>9.556354196032828E-06</v>
      </c>
      <c r="V214" s="101">
        <v>-4.37777486350877E-05</v>
      </c>
      <c r="W214" s="101">
        <v>9.2370363476401E-06</v>
      </c>
      <c r="X214" s="101">
        <v>-12.5</v>
      </c>
    </row>
    <row r="215" s="101" customFormat="1" ht="12.75" hidden="1">
      <c r="A215" s="101" t="s">
        <v>142</v>
      </c>
    </row>
    <row r="216" spans="1:24" s="101" customFormat="1" ht="12.75" hidden="1">
      <c r="A216" s="101">
        <v>1104</v>
      </c>
      <c r="B216" s="101">
        <v>57.36</v>
      </c>
      <c r="C216" s="101">
        <v>67.96</v>
      </c>
      <c r="D216" s="101">
        <v>7.648156395440058</v>
      </c>
      <c r="E216" s="101">
        <v>7.594663149884303</v>
      </c>
      <c r="F216" s="101">
        <v>22.82292418731861</v>
      </c>
      <c r="G216" s="101" t="s">
        <v>59</v>
      </c>
      <c r="H216" s="101">
        <v>0.9688761147314597</v>
      </c>
      <c r="I216" s="101">
        <v>70.82887611473141</v>
      </c>
      <c r="J216" s="101" t="s">
        <v>73</v>
      </c>
      <c r="K216" s="101">
        <v>1.028700094787162</v>
      </c>
      <c r="M216" s="101" t="s">
        <v>68</v>
      </c>
      <c r="N216" s="101">
        <v>0.6033372394087217</v>
      </c>
      <c r="X216" s="101">
        <v>-12.5</v>
      </c>
    </row>
    <row r="217" spans="1:24" s="101" customFormat="1" ht="12.75" hidden="1">
      <c r="A217" s="101">
        <v>1101</v>
      </c>
      <c r="B217" s="101">
        <v>65.37999725341797</v>
      </c>
      <c r="C217" s="101">
        <v>91.87999725341797</v>
      </c>
      <c r="D217" s="101">
        <v>8.567689895629883</v>
      </c>
      <c r="E217" s="101">
        <v>8.362715721130371</v>
      </c>
      <c r="F217" s="101">
        <v>26.846689531005804</v>
      </c>
      <c r="G217" s="101" t="s">
        <v>56</v>
      </c>
      <c r="H217" s="101">
        <v>-3.4805781605198245</v>
      </c>
      <c r="I217" s="101">
        <v>74.3994190928981</v>
      </c>
      <c r="J217" s="101" t="s">
        <v>62</v>
      </c>
      <c r="K217" s="101">
        <v>0.9133659447446887</v>
      </c>
      <c r="L217" s="101">
        <v>0.367476606433845</v>
      </c>
      <c r="M217" s="101">
        <v>0.21622698238797067</v>
      </c>
      <c r="N217" s="101">
        <v>0.10578269233421168</v>
      </c>
      <c r="O217" s="101">
        <v>0.0366826601521403</v>
      </c>
      <c r="P217" s="101">
        <v>0.010541749434535494</v>
      </c>
      <c r="Q217" s="101">
        <v>0.004465055075261484</v>
      </c>
      <c r="R217" s="101">
        <v>0.001628217808058372</v>
      </c>
      <c r="S217" s="101">
        <v>0.0004812482884430645</v>
      </c>
      <c r="T217" s="101">
        <v>0.00015508835022836034</v>
      </c>
      <c r="U217" s="101">
        <v>9.763241397126333E-05</v>
      </c>
      <c r="V217" s="101">
        <v>6.0413859195580926E-05</v>
      </c>
      <c r="W217" s="101">
        <v>3.0005321229175433E-05</v>
      </c>
      <c r="X217" s="101">
        <v>-12.5</v>
      </c>
    </row>
    <row r="218" spans="1:24" s="101" customFormat="1" ht="12.75" hidden="1">
      <c r="A218" s="101">
        <v>1103</v>
      </c>
      <c r="B218" s="101">
        <v>62.7400016784668</v>
      </c>
      <c r="C218" s="101">
        <v>64.33999633789062</v>
      </c>
      <c r="D218" s="101">
        <v>7.08208703994751</v>
      </c>
      <c r="E218" s="101">
        <v>7.61676549911499</v>
      </c>
      <c r="F218" s="101">
        <v>28.996281113049083</v>
      </c>
      <c r="G218" s="101" t="s">
        <v>57</v>
      </c>
      <c r="H218" s="101">
        <v>21.96201900237203</v>
      </c>
      <c r="I218" s="101">
        <v>97.20202068083879</v>
      </c>
      <c r="J218" s="101" t="s">
        <v>60</v>
      </c>
      <c r="K218" s="101">
        <v>-0.8057732610097854</v>
      </c>
      <c r="L218" s="101">
        <v>0.00200025218014868</v>
      </c>
      <c r="M218" s="101">
        <v>0.19190110742264857</v>
      </c>
      <c r="N218" s="101">
        <v>-0.0010944880920057477</v>
      </c>
      <c r="O218" s="101">
        <v>-0.03217316510909548</v>
      </c>
      <c r="P218" s="101">
        <v>0.00022890431808462596</v>
      </c>
      <c r="Q218" s="101">
        <v>0.004015394487415186</v>
      </c>
      <c r="R218" s="101">
        <v>-8.79869179495416E-05</v>
      </c>
      <c r="S218" s="101">
        <v>-0.0004054984290729531</v>
      </c>
      <c r="T218" s="101">
        <v>1.6304454214913415E-05</v>
      </c>
      <c r="U218" s="101">
        <v>9.090893417352622E-05</v>
      </c>
      <c r="V218" s="101">
        <v>-6.948501771452371E-06</v>
      </c>
      <c r="W218" s="101">
        <v>-2.472554195524829E-05</v>
      </c>
      <c r="X218" s="101">
        <v>-12.5</v>
      </c>
    </row>
    <row r="219" spans="1:24" s="101" customFormat="1" ht="12.75" hidden="1">
      <c r="A219" s="101">
        <v>1102</v>
      </c>
      <c r="B219" s="101">
        <v>51.63999938964844</v>
      </c>
      <c r="C219" s="101">
        <v>61.63999938964844</v>
      </c>
      <c r="D219" s="101">
        <v>7.343307018280029</v>
      </c>
      <c r="E219" s="101">
        <v>7.404669761657715</v>
      </c>
      <c r="F219" s="101">
        <v>22.206537059725974</v>
      </c>
      <c r="G219" s="101" t="s">
        <v>58</v>
      </c>
      <c r="H219" s="101">
        <v>7.619649056022412</v>
      </c>
      <c r="I219" s="101">
        <v>71.7596484456708</v>
      </c>
      <c r="J219" s="101" t="s">
        <v>61</v>
      </c>
      <c r="K219" s="101">
        <v>0.430077668405387</v>
      </c>
      <c r="L219" s="101">
        <v>0.3674711624976181</v>
      </c>
      <c r="M219" s="101">
        <v>0.09963971538783552</v>
      </c>
      <c r="N219" s="101">
        <v>-0.10577703008352496</v>
      </c>
      <c r="O219" s="101">
        <v>0.017621152138844475</v>
      </c>
      <c r="P219" s="101">
        <v>0.010539263918969467</v>
      </c>
      <c r="Q219" s="101">
        <v>0.0019527733958537208</v>
      </c>
      <c r="R219" s="101">
        <v>-0.001625838716708441</v>
      </c>
      <c r="S219" s="101">
        <v>0.0002591735695412366</v>
      </c>
      <c r="T219" s="101">
        <v>0.0001542289244898905</v>
      </c>
      <c r="U219" s="101">
        <v>3.560412820572373E-05</v>
      </c>
      <c r="V219" s="101">
        <v>-6.001293782206968E-05</v>
      </c>
      <c r="W219" s="101">
        <v>1.699902576870988E-05</v>
      </c>
      <c r="X219" s="101">
        <v>-12.5</v>
      </c>
    </row>
    <row r="220" s="101" customFormat="1" ht="12.75" hidden="1">
      <c r="A220" s="101" t="s">
        <v>148</v>
      </c>
    </row>
    <row r="221" spans="1:24" s="101" customFormat="1" ht="12.75" hidden="1">
      <c r="A221" s="101">
        <v>1104</v>
      </c>
      <c r="B221" s="101">
        <v>51.9</v>
      </c>
      <c r="C221" s="101">
        <v>65.5</v>
      </c>
      <c r="D221" s="101">
        <v>7.844276435741648</v>
      </c>
      <c r="E221" s="101">
        <v>7.947770505588761</v>
      </c>
      <c r="F221" s="101">
        <v>22.17799951990248</v>
      </c>
      <c r="G221" s="101" t="s">
        <v>59</v>
      </c>
      <c r="H221" s="101">
        <v>2.6911734330760257</v>
      </c>
      <c r="I221" s="101">
        <v>67.09117343307598</v>
      </c>
      <c r="J221" s="101" t="s">
        <v>73</v>
      </c>
      <c r="K221" s="101">
        <v>1.280530280604443</v>
      </c>
      <c r="M221" s="101" t="s">
        <v>68</v>
      </c>
      <c r="N221" s="101">
        <v>0.7826381400241103</v>
      </c>
      <c r="X221" s="101">
        <v>-12.5</v>
      </c>
    </row>
    <row r="222" spans="1:24" s="101" customFormat="1" ht="12.75" hidden="1">
      <c r="A222" s="101">
        <v>1101</v>
      </c>
      <c r="B222" s="101">
        <v>68.55999755859375</v>
      </c>
      <c r="C222" s="101">
        <v>96.36000061035156</v>
      </c>
      <c r="D222" s="101">
        <v>8.360751152038574</v>
      </c>
      <c r="E222" s="101">
        <v>8.187004089355469</v>
      </c>
      <c r="F222" s="101">
        <v>27.293861181851828</v>
      </c>
      <c r="G222" s="101" t="s">
        <v>56</v>
      </c>
      <c r="H222" s="101">
        <v>-3.5388155100349206</v>
      </c>
      <c r="I222" s="101">
        <v>77.52118204855879</v>
      </c>
      <c r="J222" s="101" t="s">
        <v>62</v>
      </c>
      <c r="K222" s="101">
        <v>0.9859982089648615</v>
      </c>
      <c r="L222" s="101">
        <v>0.48585393491939</v>
      </c>
      <c r="M222" s="101">
        <v>0.233421767773352</v>
      </c>
      <c r="N222" s="101">
        <v>0.12652388377604204</v>
      </c>
      <c r="O222" s="101">
        <v>0.03959973552854691</v>
      </c>
      <c r="P222" s="101">
        <v>0.013937610116087932</v>
      </c>
      <c r="Q222" s="101">
        <v>0.004820126061540364</v>
      </c>
      <c r="R222" s="101">
        <v>0.0019474716272436196</v>
      </c>
      <c r="S222" s="101">
        <v>0.0005195136184382205</v>
      </c>
      <c r="T222" s="101">
        <v>0.00020505235373030156</v>
      </c>
      <c r="U222" s="101">
        <v>0.00010539240696714066</v>
      </c>
      <c r="V222" s="101">
        <v>7.225960928178796E-05</v>
      </c>
      <c r="W222" s="101">
        <v>3.2390095155474395E-05</v>
      </c>
      <c r="X222" s="101">
        <v>-12.5</v>
      </c>
    </row>
    <row r="223" spans="1:24" s="101" customFormat="1" ht="12.75" hidden="1">
      <c r="A223" s="101">
        <v>1103</v>
      </c>
      <c r="B223" s="101">
        <v>54.619998931884766</v>
      </c>
      <c r="C223" s="101">
        <v>66.22000122070312</v>
      </c>
      <c r="D223" s="101">
        <v>7.285390377044678</v>
      </c>
      <c r="E223" s="101">
        <v>7.7569074630737305</v>
      </c>
      <c r="F223" s="101">
        <v>28.56132994542225</v>
      </c>
      <c r="G223" s="101" t="s">
        <v>57</v>
      </c>
      <c r="H223" s="101">
        <v>25.920340044951885</v>
      </c>
      <c r="I223" s="101">
        <v>93.04033897683661</v>
      </c>
      <c r="J223" s="101" t="s">
        <v>60</v>
      </c>
      <c r="K223" s="101">
        <v>-0.8918131575619682</v>
      </c>
      <c r="L223" s="101">
        <v>0.0026445453770733525</v>
      </c>
      <c r="M223" s="101">
        <v>0.21224301229576123</v>
      </c>
      <c r="N223" s="101">
        <v>-0.0013090588763231624</v>
      </c>
      <c r="O223" s="101">
        <v>-0.03563263385935423</v>
      </c>
      <c r="P223" s="101">
        <v>0.00030261959655348116</v>
      </c>
      <c r="Q223" s="101">
        <v>0.004433965257895411</v>
      </c>
      <c r="R223" s="101">
        <v>-0.00010523385347621449</v>
      </c>
      <c r="S223" s="101">
        <v>-0.00045108109655928123</v>
      </c>
      <c r="T223" s="101">
        <v>2.1553622424612748E-05</v>
      </c>
      <c r="U223" s="101">
        <v>9.992143405519528E-05</v>
      </c>
      <c r="V223" s="101">
        <v>-8.309924155313812E-06</v>
      </c>
      <c r="W223" s="101">
        <v>-2.7567563018012778E-05</v>
      </c>
      <c r="X223" s="101">
        <v>-12.5</v>
      </c>
    </row>
    <row r="224" spans="1:24" s="101" customFormat="1" ht="12.75" hidden="1">
      <c r="A224" s="101">
        <v>1102</v>
      </c>
      <c r="B224" s="101">
        <v>55.2599983215332</v>
      </c>
      <c r="C224" s="101">
        <v>60.959999084472656</v>
      </c>
      <c r="D224" s="101">
        <v>7.37632942199707</v>
      </c>
      <c r="E224" s="101">
        <v>7.439471244812012</v>
      </c>
      <c r="F224" s="101">
        <v>23.33029720990529</v>
      </c>
      <c r="G224" s="101" t="s">
        <v>58</v>
      </c>
      <c r="H224" s="101">
        <v>7.304980185200579</v>
      </c>
      <c r="I224" s="101">
        <v>75.06497850673374</v>
      </c>
      <c r="J224" s="101" t="s">
        <v>61</v>
      </c>
      <c r="K224" s="101">
        <v>0.4205493551074197</v>
      </c>
      <c r="L224" s="101">
        <v>0.4858467376204182</v>
      </c>
      <c r="M224" s="101">
        <v>0.09715258824168309</v>
      </c>
      <c r="N224" s="101">
        <v>-0.12651711161195434</v>
      </c>
      <c r="O224" s="101">
        <v>0.01727583451460632</v>
      </c>
      <c r="P224" s="101">
        <v>0.013934324423087703</v>
      </c>
      <c r="Q224" s="101">
        <v>0.0018903881455714594</v>
      </c>
      <c r="R224" s="101">
        <v>-0.0019446263330011393</v>
      </c>
      <c r="S224" s="101">
        <v>0.00025772125265419887</v>
      </c>
      <c r="T224" s="101">
        <v>0.00020391642682901726</v>
      </c>
      <c r="U224" s="101">
        <v>3.351516765108988E-05</v>
      </c>
      <c r="V224" s="101">
        <v>-7.178019430239506E-05</v>
      </c>
      <c r="W224" s="101">
        <v>1.7004344545691255E-05</v>
      </c>
      <c r="X224" s="101">
        <v>-12.5</v>
      </c>
    </row>
    <row r="225" spans="1:14" s="101" customFormat="1" ht="12.75">
      <c r="A225" s="101" t="s">
        <v>154</v>
      </c>
      <c r="E225" s="99" t="s">
        <v>104</v>
      </c>
      <c r="F225" s="102">
        <f>MIN(F196:F224)</f>
        <v>19.426399072998482</v>
      </c>
      <c r="G225" s="102"/>
      <c r="H225" s="102"/>
      <c r="I225" s="115"/>
      <c r="J225" s="115" t="s">
        <v>156</v>
      </c>
      <c r="K225" s="102">
        <f>AVERAGE(K223,K218,K213,K208,K203,K198)</f>
        <v>-0.8312872971036</v>
      </c>
      <c r="L225" s="102">
        <f>AVERAGE(L223,L218,L213,L208,L203,L198)</f>
        <v>0.0027677954321278</v>
      </c>
      <c r="M225" s="115" t="s">
        <v>106</v>
      </c>
      <c r="N225" s="102" t="e">
        <f>Mittelwert(K221,K216,K211,K206,K201,K196)</f>
        <v>#NAME?</v>
      </c>
    </row>
    <row r="226" spans="5:14" s="101" customFormat="1" ht="12.75">
      <c r="E226" s="99" t="s">
        <v>105</v>
      </c>
      <c r="F226" s="102">
        <f>MAX(F196:F224)</f>
        <v>30.250959724129324</v>
      </c>
      <c r="G226" s="102"/>
      <c r="H226" s="102"/>
      <c r="I226" s="115"/>
      <c r="J226" s="115" t="s">
        <v>157</v>
      </c>
      <c r="K226" s="102">
        <f>AVERAGE(K224,K219,K214,K209,K204,K199)</f>
        <v>0.28155727108541706</v>
      </c>
      <c r="L226" s="102">
        <f>AVERAGE(L224,L219,L214,L209,L204,L199)</f>
        <v>0.5085560949202378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110</v>
      </c>
      <c r="K227" s="102">
        <f>ABS(K225/$G$33)</f>
        <v>0.51955456068975</v>
      </c>
      <c r="L227" s="102">
        <f>ABS(L225/$H$33)</f>
        <v>0.007688320644799445</v>
      </c>
      <c r="M227" s="115" t="s">
        <v>109</v>
      </c>
      <c r="N227" s="102">
        <f>K227+L227+L228+K228</f>
        <v>1.0050661628673212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0.15997572220762332</v>
      </c>
      <c r="L228" s="102">
        <f>ABS(L226/$H$34)</f>
        <v>0.3178475593251486</v>
      </c>
      <c r="M228" s="102"/>
      <c r="N228" s="102"/>
    </row>
    <row r="229" s="101" customFormat="1" ht="12.75"/>
    <row r="230" s="101" customFormat="1" ht="12.75" hidden="1">
      <c r="A230" s="101" t="s">
        <v>119</v>
      </c>
    </row>
    <row r="231" spans="1:24" s="101" customFormat="1" ht="12.75" hidden="1">
      <c r="A231" s="101">
        <v>1104</v>
      </c>
      <c r="B231" s="101">
        <v>61.9</v>
      </c>
      <c r="C231" s="101">
        <v>77.2</v>
      </c>
      <c r="D231" s="101">
        <v>7.577004919889425</v>
      </c>
      <c r="E231" s="101">
        <v>7.544050300532702</v>
      </c>
      <c r="F231" s="101">
        <v>22.127584248640325</v>
      </c>
      <c r="G231" s="101" t="s">
        <v>59</v>
      </c>
      <c r="H231" s="101">
        <v>-5.070938865912344</v>
      </c>
      <c r="I231" s="101">
        <v>69.32906113408761</v>
      </c>
      <c r="J231" s="101" t="s">
        <v>73</v>
      </c>
      <c r="K231" s="101">
        <v>1.832265123439392</v>
      </c>
      <c r="M231" s="101" t="s">
        <v>68</v>
      </c>
      <c r="N231" s="101">
        <v>1.0084630793343592</v>
      </c>
      <c r="X231" s="101">
        <v>-12.5</v>
      </c>
    </row>
    <row r="232" spans="1:24" s="101" customFormat="1" ht="12.75" hidden="1">
      <c r="A232" s="101">
        <v>1101</v>
      </c>
      <c r="B232" s="101">
        <v>78.36000061035156</v>
      </c>
      <c r="C232" s="101">
        <v>85.95999908447266</v>
      </c>
      <c r="D232" s="101">
        <v>8.424627304077148</v>
      </c>
      <c r="E232" s="101">
        <v>8.555306434631348</v>
      </c>
      <c r="F232" s="101">
        <v>30.250959724129324</v>
      </c>
      <c r="G232" s="101" t="s">
        <v>56</v>
      </c>
      <c r="H232" s="101">
        <v>-5.556204533510892</v>
      </c>
      <c r="I232" s="101">
        <v>85.30379607684063</v>
      </c>
      <c r="J232" s="101" t="s">
        <v>62</v>
      </c>
      <c r="K232" s="101">
        <v>1.268763457195858</v>
      </c>
      <c r="L232" s="101">
        <v>0.34928762231239896</v>
      </c>
      <c r="M232" s="101">
        <v>0.30036237438286445</v>
      </c>
      <c r="N232" s="101">
        <v>0.08687547419706104</v>
      </c>
      <c r="O232" s="101">
        <v>0.05095602003382026</v>
      </c>
      <c r="P232" s="101">
        <v>0.010020000030416485</v>
      </c>
      <c r="Q232" s="101">
        <v>0.006202452321056292</v>
      </c>
      <c r="R232" s="101">
        <v>0.0013371754210355408</v>
      </c>
      <c r="S232" s="101">
        <v>0.0006685114772895543</v>
      </c>
      <c r="T232" s="101">
        <v>0.00014740344303100877</v>
      </c>
      <c r="U232" s="101">
        <v>0.00013563305801397803</v>
      </c>
      <c r="V232" s="101">
        <v>4.960950633319659E-05</v>
      </c>
      <c r="W232" s="101">
        <v>4.1680725462065984E-05</v>
      </c>
      <c r="X232" s="101">
        <v>-12.5</v>
      </c>
    </row>
    <row r="233" spans="1:24" s="101" customFormat="1" ht="12.75" hidden="1">
      <c r="A233" s="101">
        <v>1102</v>
      </c>
      <c r="B233" s="101">
        <v>46.060001373291016</v>
      </c>
      <c r="C233" s="101">
        <v>71.36000061035156</v>
      </c>
      <c r="D233" s="101">
        <v>7.48604154586792</v>
      </c>
      <c r="E233" s="101">
        <v>7.3624725341796875</v>
      </c>
      <c r="F233" s="101">
        <v>26.40414896790923</v>
      </c>
      <c r="G233" s="101" t="s">
        <v>57</v>
      </c>
      <c r="H233" s="101">
        <v>25.11754844549671</v>
      </c>
      <c r="I233" s="101">
        <v>83.67754981878768</v>
      </c>
      <c r="J233" s="101" t="s">
        <v>60</v>
      </c>
      <c r="K233" s="101">
        <v>-1.1591141275097814</v>
      </c>
      <c r="L233" s="101">
        <v>0.001900993930652729</v>
      </c>
      <c r="M233" s="101">
        <v>0.2757753700022399</v>
      </c>
      <c r="N233" s="101">
        <v>-0.0008991087568499892</v>
      </c>
      <c r="O233" s="101">
        <v>-0.04632590496301673</v>
      </c>
      <c r="P233" s="101">
        <v>0.00021762151651517466</v>
      </c>
      <c r="Q233" s="101">
        <v>0.005757293406640095</v>
      </c>
      <c r="R233" s="101">
        <v>-7.22863136756233E-05</v>
      </c>
      <c r="S233" s="101">
        <v>-0.0005875666152767225</v>
      </c>
      <c r="T233" s="101">
        <v>1.5506061366406806E-05</v>
      </c>
      <c r="U233" s="101">
        <v>0.0001295019734447273</v>
      </c>
      <c r="V233" s="101">
        <v>-5.712763192443696E-06</v>
      </c>
      <c r="W233" s="101">
        <v>-3.594813329321569E-05</v>
      </c>
      <c r="X233" s="101">
        <v>-12.5</v>
      </c>
    </row>
    <row r="234" spans="1:24" s="101" customFormat="1" ht="12.75" hidden="1">
      <c r="A234" s="101">
        <v>1103</v>
      </c>
      <c r="B234" s="101">
        <v>55.47999954223633</v>
      </c>
      <c r="C234" s="101">
        <v>48.58000183105469</v>
      </c>
      <c r="D234" s="101">
        <v>7.396190643310547</v>
      </c>
      <c r="E234" s="101">
        <v>7.936574935913086</v>
      </c>
      <c r="F234" s="101">
        <v>23.597388131482028</v>
      </c>
      <c r="G234" s="101" t="s">
        <v>58</v>
      </c>
      <c r="H234" s="101">
        <v>7.741161021208258</v>
      </c>
      <c r="I234" s="101">
        <v>75.72116056344454</v>
      </c>
      <c r="J234" s="101" t="s">
        <v>61</v>
      </c>
      <c r="K234" s="101">
        <v>0.5159604148796918</v>
      </c>
      <c r="L234" s="101">
        <v>0.34928244920511636</v>
      </c>
      <c r="M234" s="101">
        <v>0.11901891129160821</v>
      </c>
      <c r="N234" s="101">
        <v>-0.08687082145581204</v>
      </c>
      <c r="O234" s="101">
        <v>0.021223253922163624</v>
      </c>
      <c r="P234" s="101">
        <v>0.010017636521909547</v>
      </c>
      <c r="Q234" s="101">
        <v>0.002307376740984242</v>
      </c>
      <c r="R234" s="101">
        <v>-0.0013352201299698732</v>
      </c>
      <c r="S234" s="101">
        <v>0.0003188621455740997</v>
      </c>
      <c r="T234" s="101">
        <v>0.00014658559642167124</v>
      </c>
      <c r="U234" s="101">
        <v>4.031829981713357E-05</v>
      </c>
      <c r="V234" s="101">
        <v>-4.927948310737982E-05</v>
      </c>
      <c r="W234" s="101">
        <v>2.109536887037801E-05</v>
      </c>
      <c r="X234" s="101">
        <v>-12.5</v>
      </c>
    </row>
    <row r="235" s="101" customFormat="1" ht="12.75" hidden="1">
      <c r="A235" s="101" t="s">
        <v>125</v>
      </c>
    </row>
    <row r="236" spans="1:24" s="101" customFormat="1" ht="12.75" hidden="1">
      <c r="A236" s="101">
        <v>1104</v>
      </c>
      <c r="B236" s="101">
        <v>60.76</v>
      </c>
      <c r="C236" s="101">
        <v>67.96</v>
      </c>
      <c r="D236" s="101">
        <v>7.461592393579312</v>
      </c>
      <c r="E236" s="101">
        <v>7.626984354042995</v>
      </c>
      <c r="F236" s="101">
        <v>23.59750852568963</v>
      </c>
      <c r="G236" s="101" t="s">
        <v>59</v>
      </c>
      <c r="H236" s="101">
        <v>1.81453663260009</v>
      </c>
      <c r="I236" s="101">
        <v>75.07453663260004</v>
      </c>
      <c r="J236" s="101" t="s">
        <v>73</v>
      </c>
      <c r="K236" s="101">
        <v>1.0072860479764805</v>
      </c>
      <c r="M236" s="101" t="s">
        <v>68</v>
      </c>
      <c r="N236" s="101">
        <v>0.6130968074811693</v>
      </c>
      <c r="X236" s="101">
        <v>-12.5</v>
      </c>
    </row>
    <row r="237" spans="1:24" s="101" customFormat="1" ht="12.75" hidden="1">
      <c r="A237" s="101">
        <v>1101</v>
      </c>
      <c r="B237" s="101">
        <v>59.84000015258789</v>
      </c>
      <c r="C237" s="101">
        <v>95.33999633789062</v>
      </c>
      <c r="D237" s="101">
        <v>8.529901504516602</v>
      </c>
      <c r="E237" s="101">
        <v>8.369563102722168</v>
      </c>
      <c r="F237" s="101">
        <v>25.914506801757</v>
      </c>
      <c r="G237" s="101" t="s">
        <v>56</v>
      </c>
      <c r="H237" s="101">
        <v>-0.22258873614323527</v>
      </c>
      <c r="I237" s="101">
        <v>72.11741141644461</v>
      </c>
      <c r="J237" s="101" t="s">
        <v>62</v>
      </c>
      <c r="K237" s="101">
        <v>0.8794049255657194</v>
      </c>
      <c r="L237" s="101">
        <v>0.41830692291999677</v>
      </c>
      <c r="M237" s="101">
        <v>0.2081874127141063</v>
      </c>
      <c r="N237" s="101">
        <v>0.11915047668891576</v>
      </c>
      <c r="O237" s="101">
        <v>0.03531862929481462</v>
      </c>
      <c r="P237" s="101">
        <v>0.01199987748267746</v>
      </c>
      <c r="Q237" s="101">
        <v>0.004299057053410346</v>
      </c>
      <c r="R237" s="101">
        <v>0.0018339897751274174</v>
      </c>
      <c r="S237" s="101">
        <v>0.0004633410901819425</v>
      </c>
      <c r="T237" s="101">
        <v>0.00017653879652794956</v>
      </c>
      <c r="U237" s="101">
        <v>9.399927177998611E-05</v>
      </c>
      <c r="V237" s="101">
        <v>6.804843231922043E-05</v>
      </c>
      <c r="W237" s="101">
        <v>2.888553237577768E-05</v>
      </c>
      <c r="X237" s="101">
        <v>-12.5</v>
      </c>
    </row>
    <row r="238" spans="1:24" s="101" customFormat="1" ht="12.75" hidden="1">
      <c r="A238" s="101">
        <v>1102</v>
      </c>
      <c r="B238" s="101">
        <v>57.720001220703125</v>
      </c>
      <c r="C238" s="101">
        <v>69.0199966430664</v>
      </c>
      <c r="D238" s="101">
        <v>7.414557456970215</v>
      </c>
      <c r="E238" s="101">
        <v>7.50808048248291</v>
      </c>
      <c r="F238" s="101">
        <v>29.471915434207627</v>
      </c>
      <c r="G238" s="101" t="s">
        <v>57</v>
      </c>
      <c r="H238" s="101">
        <v>24.126443149809162</v>
      </c>
      <c r="I238" s="101">
        <v>94.34644437051224</v>
      </c>
      <c r="J238" s="101" t="s">
        <v>60</v>
      </c>
      <c r="K238" s="101">
        <v>-0.8574088200670308</v>
      </c>
      <c r="L238" s="101">
        <v>0.0022770308099472805</v>
      </c>
      <c r="M238" s="101">
        <v>0.20349309744485924</v>
      </c>
      <c r="N238" s="101">
        <v>-0.0012327293852264388</v>
      </c>
      <c r="O238" s="101">
        <v>-0.03434846235992862</v>
      </c>
      <c r="P238" s="101">
        <v>0.0002605744743379199</v>
      </c>
      <c r="Q238" s="101">
        <v>0.004224515226653166</v>
      </c>
      <c r="R238" s="101">
        <v>-9.909872228092117E-05</v>
      </c>
      <c r="S238" s="101">
        <v>-0.00044229632938243074</v>
      </c>
      <c r="T238" s="101">
        <v>1.855890140588999E-05</v>
      </c>
      <c r="U238" s="101">
        <v>9.346135297065081E-05</v>
      </c>
      <c r="V238" s="101">
        <v>-7.82592754722988E-06</v>
      </c>
      <c r="W238" s="101">
        <v>-2.726906685057943E-05</v>
      </c>
      <c r="X238" s="101">
        <v>-12.5</v>
      </c>
    </row>
    <row r="239" spans="1:24" s="101" customFormat="1" ht="12.75" hidden="1">
      <c r="A239" s="101">
        <v>1103</v>
      </c>
      <c r="B239" s="101">
        <v>59.2400016784668</v>
      </c>
      <c r="C239" s="101">
        <v>59.7400016784668</v>
      </c>
      <c r="D239" s="101">
        <v>7.528056621551514</v>
      </c>
      <c r="E239" s="101">
        <v>7.953820705413818</v>
      </c>
      <c r="F239" s="101">
        <v>24.26523704335693</v>
      </c>
      <c r="G239" s="101" t="s">
        <v>58</v>
      </c>
      <c r="H239" s="101">
        <v>4.772408409792151</v>
      </c>
      <c r="I239" s="101">
        <v>76.5124100882589</v>
      </c>
      <c r="J239" s="101" t="s">
        <v>61</v>
      </c>
      <c r="K239" s="101">
        <v>0.19545623136781895</v>
      </c>
      <c r="L239" s="101">
        <v>0.4183007254278752</v>
      </c>
      <c r="M239" s="101">
        <v>0.043960870156204306</v>
      </c>
      <c r="N239" s="101">
        <v>-0.11914409961663505</v>
      </c>
      <c r="O239" s="101">
        <v>0.008221235234020774</v>
      </c>
      <c r="P239" s="101">
        <v>0.011997047992843617</v>
      </c>
      <c r="Q239" s="101">
        <v>0.0007970963857983543</v>
      </c>
      <c r="R239" s="101">
        <v>-0.0018313104429654203</v>
      </c>
      <c r="S239" s="101">
        <v>0.000138054057766584</v>
      </c>
      <c r="T239" s="101">
        <v>0.0001755605703401058</v>
      </c>
      <c r="U239" s="101">
        <v>1.0041842264401056E-05</v>
      </c>
      <c r="V239" s="101">
        <v>-6.759692300045197E-05</v>
      </c>
      <c r="W239" s="101">
        <v>9.52743269358177E-06</v>
      </c>
      <c r="X239" s="101">
        <v>-12.5</v>
      </c>
    </row>
    <row r="240" s="101" customFormat="1" ht="12.75" hidden="1">
      <c r="A240" s="101" t="s">
        <v>131</v>
      </c>
    </row>
    <row r="241" spans="1:24" s="101" customFormat="1" ht="12.75" hidden="1">
      <c r="A241" s="101">
        <v>1104</v>
      </c>
      <c r="B241" s="101">
        <v>66.08</v>
      </c>
      <c r="C241" s="101">
        <v>60.98</v>
      </c>
      <c r="D241" s="101">
        <v>7.526773640592586</v>
      </c>
      <c r="E241" s="101">
        <v>7.870804886902124</v>
      </c>
      <c r="F241" s="101">
        <v>22.910025865997305</v>
      </c>
      <c r="G241" s="101" t="s">
        <v>59</v>
      </c>
      <c r="H241" s="101">
        <v>-6.307667531996854</v>
      </c>
      <c r="I241" s="101">
        <v>72.2723324680031</v>
      </c>
      <c r="J241" s="101" t="s">
        <v>73</v>
      </c>
      <c r="K241" s="101">
        <v>1.4135024018895925</v>
      </c>
      <c r="M241" s="101" t="s">
        <v>68</v>
      </c>
      <c r="N241" s="101">
        <v>0.7882465641347103</v>
      </c>
      <c r="X241" s="101">
        <v>-12.5</v>
      </c>
    </row>
    <row r="242" spans="1:24" s="101" customFormat="1" ht="12.75" hidden="1">
      <c r="A242" s="101">
        <v>1101</v>
      </c>
      <c r="B242" s="101">
        <v>71.45999908447266</v>
      </c>
      <c r="C242" s="101">
        <v>91.76000213623047</v>
      </c>
      <c r="D242" s="101">
        <v>8.454293251037598</v>
      </c>
      <c r="E242" s="101">
        <v>8.316688537597656</v>
      </c>
      <c r="F242" s="101">
        <v>27.027212140502623</v>
      </c>
      <c r="G242" s="101" t="s">
        <v>56</v>
      </c>
      <c r="H242" s="101">
        <v>-8.036243596234852</v>
      </c>
      <c r="I242" s="101">
        <v>75.92375548823776</v>
      </c>
      <c r="J242" s="101" t="s">
        <v>62</v>
      </c>
      <c r="K242" s="101">
        <v>1.1002178147872532</v>
      </c>
      <c r="L242" s="101">
        <v>0.36318052857106187</v>
      </c>
      <c r="M242" s="101">
        <v>0.2604614062642269</v>
      </c>
      <c r="N242" s="101">
        <v>0.034529818210424175</v>
      </c>
      <c r="O242" s="101">
        <v>0.04418688348350487</v>
      </c>
      <c r="P242" s="101">
        <v>0.010418567216173097</v>
      </c>
      <c r="Q242" s="101">
        <v>0.005378507846927623</v>
      </c>
      <c r="R242" s="101">
        <v>0.0005314442931541861</v>
      </c>
      <c r="S242" s="101">
        <v>0.0005797113472723927</v>
      </c>
      <c r="T242" s="101">
        <v>0.0001532764770166306</v>
      </c>
      <c r="U242" s="101">
        <v>0.00011761860846114666</v>
      </c>
      <c r="V242" s="101">
        <v>1.970929591296565E-05</v>
      </c>
      <c r="W242" s="101">
        <v>3.614384894429378E-05</v>
      </c>
      <c r="X242" s="101">
        <v>-12.5</v>
      </c>
    </row>
    <row r="243" spans="1:24" s="101" customFormat="1" ht="12.75" hidden="1">
      <c r="A243" s="101">
        <v>1102</v>
      </c>
      <c r="B243" s="101">
        <v>61.439998626708984</v>
      </c>
      <c r="C243" s="101">
        <v>58.439998626708984</v>
      </c>
      <c r="D243" s="101">
        <v>7.448199272155762</v>
      </c>
      <c r="E243" s="101">
        <v>7.5513482093811035</v>
      </c>
      <c r="F243" s="101">
        <v>29.477190578328425</v>
      </c>
      <c r="G243" s="101" t="s">
        <v>57</v>
      </c>
      <c r="H243" s="101">
        <v>20.01183744705584</v>
      </c>
      <c r="I243" s="101">
        <v>93.95183607376478</v>
      </c>
      <c r="J243" s="101" t="s">
        <v>60</v>
      </c>
      <c r="K243" s="101">
        <v>-1.0106193418311238</v>
      </c>
      <c r="L243" s="101">
        <v>0.001976084242671805</v>
      </c>
      <c r="M243" s="101">
        <v>0.2404052310105402</v>
      </c>
      <c r="N243" s="101">
        <v>-0.0003577025998761755</v>
      </c>
      <c r="O243" s="101">
        <v>-0.04039755924574112</v>
      </c>
      <c r="P243" s="101">
        <v>0.00022623116330693972</v>
      </c>
      <c r="Q243" s="101">
        <v>0.005016962713804958</v>
      </c>
      <c r="R243" s="101">
        <v>-2.876034541801646E-05</v>
      </c>
      <c r="S243" s="101">
        <v>-0.0005129168707942147</v>
      </c>
      <c r="T243" s="101">
        <v>1.6120518274468214E-05</v>
      </c>
      <c r="U243" s="101">
        <v>0.0001127271830598472</v>
      </c>
      <c r="V243" s="101">
        <v>-2.2771853422194793E-06</v>
      </c>
      <c r="W243" s="101">
        <v>-3.1398676012052156E-05</v>
      </c>
      <c r="X243" s="101">
        <v>-12.5</v>
      </c>
    </row>
    <row r="244" spans="1:24" s="101" customFormat="1" ht="12.75" hidden="1">
      <c r="A244" s="101">
        <v>1103</v>
      </c>
      <c r="B244" s="101">
        <v>53.7599983215332</v>
      </c>
      <c r="C244" s="101">
        <v>51.060001373291016</v>
      </c>
      <c r="D244" s="101">
        <v>7.369711399078369</v>
      </c>
      <c r="E244" s="101">
        <v>7.780900478363037</v>
      </c>
      <c r="F244" s="101">
        <v>21.560417572189706</v>
      </c>
      <c r="G244" s="101" t="s">
        <v>58</v>
      </c>
      <c r="H244" s="101">
        <v>3.1683181456201783</v>
      </c>
      <c r="I244" s="101">
        <v>69.42831646715334</v>
      </c>
      <c r="J244" s="101" t="s">
        <v>61</v>
      </c>
      <c r="K244" s="101">
        <v>0.4348882452907472</v>
      </c>
      <c r="L244" s="101">
        <v>0.3631751525424361</v>
      </c>
      <c r="M244" s="101">
        <v>0.10022708743601934</v>
      </c>
      <c r="N244" s="101">
        <v>-0.03452796539755829</v>
      </c>
      <c r="O244" s="101">
        <v>0.01790301312549571</v>
      </c>
      <c r="P244" s="101">
        <v>0.010416110708833005</v>
      </c>
      <c r="Q244" s="101">
        <v>0.0019386675289365144</v>
      </c>
      <c r="R244" s="101">
        <v>-0.0005306655059993902</v>
      </c>
      <c r="S244" s="101">
        <v>0.0002701509389416284</v>
      </c>
      <c r="T244" s="101">
        <v>0.00015242639960712917</v>
      </c>
      <c r="U244" s="101">
        <v>3.356663902937291E-05</v>
      </c>
      <c r="V244" s="101">
        <v>-1.9577302477665947E-05</v>
      </c>
      <c r="W244" s="101">
        <v>1.7902540635287124E-05</v>
      </c>
      <c r="X244" s="101">
        <v>-12.5</v>
      </c>
    </row>
    <row r="245" s="101" customFormat="1" ht="12.75" hidden="1">
      <c r="A245" s="101" t="s">
        <v>137</v>
      </c>
    </row>
    <row r="246" spans="1:24" s="101" customFormat="1" ht="12.75" hidden="1">
      <c r="A246" s="101">
        <v>1104</v>
      </c>
      <c r="B246" s="101">
        <v>59.18</v>
      </c>
      <c r="C246" s="101">
        <v>60.98</v>
      </c>
      <c r="D246" s="101">
        <v>7.482859801946993</v>
      </c>
      <c r="E246" s="101">
        <v>7.644624532335759</v>
      </c>
      <c r="F246" s="101">
        <v>21.506492771241845</v>
      </c>
      <c r="G246" s="101" t="s">
        <v>59</v>
      </c>
      <c r="H246" s="101">
        <v>-3.4569537861932016</v>
      </c>
      <c r="I246" s="101">
        <v>68.22304621380675</v>
      </c>
      <c r="J246" s="101" t="s">
        <v>73</v>
      </c>
      <c r="K246" s="101">
        <v>1.6001949260115593</v>
      </c>
      <c r="M246" s="101" t="s">
        <v>68</v>
      </c>
      <c r="N246" s="101">
        <v>0.9300022247980748</v>
      </c>
      <c r="X246" s="101">
        <v>-12.5</v>
      </c>
    </row>
    <row r="247" spans="1:24" s="101" customFormat="1" ht="12.75" hidden="1">
      <c r="A247" s="101">
        <v>1101</v>
      </c>
      <c r="B247" s="101">
        <v>63.29999923706055</v>
      </c>
      <c r="C247" s="101">
        <v>94.30000305175781</v>
      </c>
      <c r="D247" s="101">
        <v>8.419105529785156</v>
      </c>
      <c r="E247" s="101">
        <v>8.258042335510254</v>
      </c>
      <c r="F247" s="101">
        <v>25.193881773865304</v>
      </c>
      <c r="G247" s="101" t="s">
        <v>56</v>
      </c>
      <c r="H247" s="101">
        <v>-4.754981067070842</v>
      </c>
      <c r="I247" s="101">
        <v>71.04501816998966</v>
      </c>
      <c r="J247" s="101" t="s">
        <v>62</v>
      </c>
      <c r="K247" s="101">
        <v>1.137963661201283</v>
      </c>
      <c r="L247" s="101">
        <v>0.47393296368693205</v>
      </c>
      <c r="M247" s="101">
        <v>0.2693974872936375</v>
      </c>
      <c r="N247" s="101">
        <v>0.07576184981126635</v>
      </c>
      <c r="O247" s="101">
        <v>0.04570280998502386</v>
      </c>
      <c r="P247" s="101">
        <v>0.013595662597581902</v>
      </c>
      <c r="Q247" s="101">
        <v>0.005563038968258114</v>
      </c>
      <c r="R247" s="101">
        <v>0.0011661128388631252</v>
      </c>
      <c r="S247" s="101">
        <v>0.0005995861119636721</v>
      </c>
      <c r="T247" s="101">
        <v>0.00020001776377894475</v>
      </c>
      <c r="U247" s="101">
        <v>0.00012164635822218653</v>
      </c>
      <c r="V247" s="101">
        <v>4.325988524470714E-05</v>
      </c>
      <c r="W247" s="101">
        <v>3.7380828645660266E-05</v>
      </c>
      <c r="X247" s="101">
        <v>-12.5</v>
      </c>
    </row>
    <row r="248" spans="1:24" s="101" customFormat="1" ht="12.75" hidden="1">
      <c r="A248" s="101">
        <v>1102</v>
      </c>
      <c r="B248" s="101">
        <v>52.060001373291016</v>
      </c>
      <c r="C248" s="101">
        <v>60.560001373291016</v>
      </c>
      <c r="D248" s="101">
        <v>7.4819536209106445</v>
      </c>
      <c r="E248" s="101">
        <v>7.611796855926514</v>
      </c>
      <c r="F248" s="101">
        <v>28.322449807539165</v>
      </c>
      <c r="G248" s="101" t="s">
        <v>57</v>
      </c>
      <c r="H248" s="101">
        <v>25.268600536297697</v>
      </c>
      <c r="I248" s="101">
        <v>89.82860190958867</v>
      </c>
      <c r="J248" s="101" t="s">
        <v>60</v>
      </c>
      <c r="K248" s="101">
        <v>-1.1037765879157808</v>
      </c>
      <c r="L248" s="101">
        <v>0.002579157788254496</v>
      </c>
      <c r="M248" s="101">
        <v>0.2620323968908373</v>
      </c>
      <c r="N248" s="101">
        <v>-0.0007841552395647146</v>
      </c>
      <c r="O248" s="101">
        <v>-0.04420719347521548</v>
      </c>
      <c r="P248" s="101">
        <v>0.0002952177967442743</v>
      </c>
      <c r="Q248" s="101">
        <v>0.005443004736553418</v>
      </c>
      <c r="R248" s="101">
        <v>-6.304027429546959E-05</v>
      </c>
      <c r="S248" s="101">
        <v>-0.0005683610049286522</v>
      </c>
      <c r="T248" s="101">
        <v>2.10313881364435E-05</v>
      </c>
      <c r="U248" s="101">
        <v>0.00012064010311808183</v>
      </c>
      <c r="V248" s="101">
        <v>-4.98282250587644E-06</v>
      </c>
      <c r="W248" s="101">
        <v>-3.501591961124875E-05</v>
      </c>
      <c r="X248" s="101">
        <v>-12.5</v>
      </c>
    </row>
    <row r="249" spans="1:24" s="101" customFormat="1" ht="12.75" hidden="1">
      <c r="A249" s="101">
        <v>1103</v>
      </c>
      <c r="B249" s="101">
        <v>59.060001373291016</v>
      </c>
      <c r="C249" s="101">
        <v>51.060001373291016</v>
      </c>
      <c r="D249" s="101">
        <v>7.285622596740723</v>
      </c>
      <c r="E249" s="101">
        <v>7.614921569824219</v>
      </c>
      <c r="F249" s="101">
        <v>22.67936185579495</v>
      </c>
      <c r="G249" s="101" t="s">
        <v>58</v>
      </c>
      <c r="H249" s="101">
        <v>2.3309209213516926</v>
      </c>
      <c r="I249" s="101">
        <v>73.89092229464266</v>
      </c>
      <c r="J249" s="101" t="s">
        <v>61</v>
      </c>
      <c r="K249" s="101">
        <v>0.2768366633660086</v>
      </c>
      <c r="L249" s="101">
        <v>0.4739259457069028</v>
      </c>
      <c r="M249" s="101">
        <v>0.06256220216527136</v>
      </c>
      <c r="N249" s="101">
        <v>-0.07575779159522235</v>
      </c>
      <c r="O249" s="101">
        <v>0.011596158224690747</v>
      </c>
      <c r="P249" s="101">
        <v>0.013592457022914324</v>
      </c>
      <c r="Q249" s="101">
        <v>0.0011493920132902243</v>
      </c>
      <c r="R249" s="101">
        <v>-0.0011644076076607233</v>
      </c>
      <c r="S249" s="101">
        <v>0.0001909693005071906</v>
      </c>
      <c r="T249" s="101">
        <v>0.0001989089905966646</v>
      </c>
      <c r="U249" s="101">
        <v>1.5614159867860642E-05</v>
      </c>
      <c r="V249" s="101">
        <v>-4.297195773129451E-05</v>
      </c>
      <c r="W249" s="101">
        <v>1.3084789796354397E-05</v>
      </c>
      <c r="X249" s="101">
        <v>-12.5</v>
      </c>
    </row>
    <row r="250" s="101" customFormat="1" ht="12.75" hidden="1">
      <c r="A250" s="101" t="s">
        <v>143</v>
      </c>
    </row>
    <row r="251" spans="1:24" s="101" customFormat="1" ht="12.75" hidden="1">
      <c r="A251" s="101">
        <v>1104</v>
      </c>
      <c r="B251" s="101">
        <v>57.36</v>
      </c>
      <c r="C251" s="101">
        <v>67.96</v>
      </c>
      <c r="D251" s="101">
        <v>7.648156395440058</v>
      </c>
      <c r="E251" s="101">
        <v>7.594663149884303</v>
      </c>
      <c r="F251" s="101">
        <v>23.583217377230202</v>
      </c>
      <c r="G251" s="101" t="s">
        <v>59</v>
      </c>
      <c r="H251" s="101">
        <v>3.3283771022974538</v>
      </c>
      <c r="I251" s="101">
        <v>73.18837710229741</v>
      </c>
      <c r="J251" s="101" t="s">
        <v>73</v>
      </c>
      <c r="K251" s="101">
        <v>1.1869897381952201</v>
      </c>
      <c r="M251" s="101" t="s">
        <v>68</v>
      </c>
      <c r="N251" s="101">
        <v>0.785802099063218</v>
      </c>
      <c r="X251" s="101">
        <v>-12.5</v>
      </c>
    </row>
    <row r="252" spans="1:24" s="101" customFormat="1" ht="12.75" hidden="1">
      <c r="A252" s="101">
        <v>1101</v>
      </c>
      <c r="B252" s="101">
        <v>65.37999725341797</v>
      </c>
      <c r="C252" s="101">
        <v>91.87999725341797</v>
      </c>
      <c r="D252" s="101">
        <v>8.567689895629883</v>
      </c>
      <c r="E252" s="101">
        <v>8.362715721130371</v>
      </c>
      <c r="F252" s="101">
        <v>26.846689531005804</v>
      </c>
      <c r="G252" s="101" t="s">
        <v>56</v>
      </c>
      <c r="H252" s="101">
        <v>-3.4805781605198245</v>
      </c>
      <c r="I252" s="101">
        <v>74.3994190928981</v>
      </c>
      <c r="J252" s="101" t="s">
        <v>62</v>
      </c>
      <c r="K252" s="101">
        <v>0.8715648000469824</v>
      </c>
      <c r="L252" s="101">
        <v>0.6103532813040862</v>
      </c>
      <c r="M252" s="101">
        <v>0.20633137406076765</v>
      </c>
      <c r="N252" s="101">
        <v>0.10347926565688816</v>
      </c>
      <c r="O252" s="101">
        <v>0.035003797869898295</v>
      </c>
      <c r="P252" s="101">
        <v>0.01750909351933029</v>
      </c>
      <c r="Q252" s="101">
        <v>0.00426073279468859</v>
      </c>
      <c r="R252" s="101">
        <v>0.0015927593985010293</v>
      </c>
      <c r="S252" s="101">
        <v>0.0004592106522279008</v>
      </c>
      <c r="T252" s="101">
        <v>0.0002576057976813743</v>
      </c>
      <c r="U252" s="101">
        <v>9.315835095584451E-05</v>
      </c>
      <c r="V252" s="101">
        <v>5.909438536964648E-05</v>
      </c>
      <c r="W252" s="101">
        <v>2.8626845924366616E-05</v>
      </c>
      <c r="X252" s="101">
        <v>-12.5</v>
      </c>
    </row>
    <row r="253" spans="1:24" s="101" customFormat="1" ht="12.75" hidden="1">
      <c r="A253" s="101">
        <v>1102</v>
      </c>
      <c r="B253" s="101">
        <v>51.63999938964844</v>
      </c>
      <c r="C253" s="101">
        <v>61.63999938964844</v>
      </c>
      <c r="D253" s="101">
        <v>7.343307018280029</v>
      </c>
      <c r="E253" s="101">
        <v>7.404669761657715</v>
      </c>
      <c r="F253" s="101">
        <v>27.74526615568242</v>
      </c>
      <c r="G253" s="101" t="s">
        <v>57</v>
      </c>
      <c r="H253" s="101">
        <v>25.51785856490058</v>
      </c>
      <c r="I253" s="101">
        <v>89.65785795454897</v>
      </c>
      <c r="J253" s="101" t="s">
        <v>60</v>
      </c>
      <c r="K253" s="101">
        <v>-0.8527600411451101</v>
      </c>
      <c r="L253" s="101">
        <v>0.003321786019666464</v>
      </c>
      <c r="M253" s="101">
        <v>0.20235122548666823</v>
      </c>
      <c r="N253" s="101">
        <v>-0.0010707262878100054</v>
      </c>
      <c r="O253" s="101">
        <v>-0.03416847944153665</v>
      </c>
      <c r="P253" s="101">
        <v>0.000380122622664214</v>
      </c>
      <c r="Q253" s="101">
        <v>0.0041989764426091005</v>
      </c>
      <c r="R253" s="101">
        <v>-8.606969572336637E-05</v>
      </c>
      <c r="S253" s="101">
        <v>-0.0004404875986194688</v>
      </c>
      <c r="T253" s="101">
        <v>2.707318854731288E-05</v>
      </c>
      <c r="U253" s="101">
        <v>9.277294011420172E-05</v>
      </c>
      <c r="V253" s="101">
        <v>-6.797562406513827E-06</v>
      </c>
      <c r="W253" s="101">
        <v>-2.7172439349143753E-05</v>
      </c>
      <c r="X253" s="101">
        <v>-12.5</v>
      </c>
    </row>
    <row r="254" spans="1:24" s="101" customFormat="1" ht="12.75" hidden="1">
      <c r="A254" s="101">
        <v>1103</v>
      </c>
      <c r="B254" s="101">
        <v>62.7400016784668</v>
      </c>
      <c r="C254" s="101">
        <v>64.33999633789062</v>
      </c>
      <c r="D254" s="101">
        <v>7.08208703994751</v>
      </c>
      <c r="E254" s="101">
        <v>7.61676549911499</v>
      </c>
      <c r="F254" s="101">
        <v>22.7773832191808</v>
      </c>
      <c r="G254" s="101" t="s">
        <v>58</v>
      </c>
      <c r="H254" s="101">
        <v>1.1148821114355645</v>
      </c>
      <c r="I254" s="101">
        <v>76.35488378990232</v>
      </c>
      <c r="J254" s="101" t="s">
        <v>61</v>
      </c>
      <c r="K254" s="101">
        <v>0.18007085524072663</v>
      </c>
      <c r="L254" s="101">
        <v>0.6103442419948799</v>
      </c>
      <c r="M254" s="101">
        <v>0.040331345946397305</v>
      </c>
      <c r="N254" s="101">
        <v>-0.10347372596995541</v>
      </c>
      <c r="O254" s="101">
        <v>0.0076013734265580855</v>
      </c>
      <c r="P254" s="101">
        <v>0.01750496679975123</v>
      </c>
      <c r="Q254" s="101">
        <v>0.0007228006517350838</v>
      </c>
      <c r="R254" s="101">
        <v>-0.001590432176797064</v>
      </c>
      <c r="S254" s="101">
        <v>0.0001297886689277141</v>
      </c>
      <c r="T254" s="101">
        <v>0.00025617921356140276</v>
      </c>
      <c r="U254" s="101">
        <v>8.46521915717696E-06</v>
      </c>
      <c r="V254" s="101">
        <v>-5.870212540910114E-05</v>
      </c>
      <c r="W254" s="101">
        <v>9.008598525549344E-06</v>
      </c>
      <c r="X254" s="101">
        <v>-12.5</v>
      </c>
    </row>
    <row r="255" s="101" customFormat="1" ht="12.75" hidden="1">
      <c r="A255" s="101" t="s">
        <v>149</v>
      </c>
    </row>
    <row r="256" spans="1:24" s="101" customFormat="1" ht="12.75" hidden="1">
      <c r="A256" s="101">
        <v>1104</v>
      </c>
      <c r="B256" s="101">
        <v>51.9</v>
      </c>
      <c r="C256" s="101">
        <v>65.5</v>
      </c>
      <c r="D256" s="101">
        <v>7.844276435741648</v>
      </c>
      <c r="E256" s="101">
        <v>7.947770505588761</v>
      </c>
      <c r="F256" s="101">
        <v>23.51562979250173</v>
      </c>
      <c r="G256" s="101" t="s">
        <v>59</v>
      </c>
      <c r="H256" s="101">
        <v>6.737669354755221</v>
      </c>
      <c r="I256" s="101">
        <v>71.13766935475518</v>
      </c>
      <c r="J256" s="101" t="s">
        <v>73</v>
      </c>
      <c r="K256" s="101">
        <v>1.007003587496597</v>
      </c>
      <c r="M256" s="101" t="s">
        <v>68</v>
      </c>
      <c r="N256" s="101">
        <v>0.7016894334662974</v>
      </c>
      <c r="X256" s="101">
        <v>-12.5</v>
      </c>
    </row>
    <row r="257" spans="1:24" s="101" customFormat="1" ht="12.75" hidden="1">
      <c r="A257" s="101">
        <v>1101</v>
      </c>
      <c r="B257" s="101">
        <v>68.55999755859375</v>
      </c>
      <c r="C257" s="101">
        <v>96.36000061035156</v>
      </c>
      <c r="D257" s="101">
        <v>8.360751152038574</v>
      </c>
      <c r="E257" s="101">
        <v>8.187004089355469</v>
      </c>
      <c r="F257" s="101">
        <v>27.293861181851828</v>
      </c>
      <c r="G257" s="101" t="s">
        <v>56</v>
      </c>
      <c r="H257" s="101">
        <v>-3.5388155100349206</v>
      </c>
      <c r="I257" s="101">
        <v>77.52118204855879</v>
      </c>
      <c r="J257" s="101" t="s">
        <v>62</v>
      </c>
      <c r="K257" s="101">
        <v>0.7610162333483295</v>
      </c>
      <c r="L257" s="101">
        <v>0.6150889502456093</v>
      </c>
      <c r="M257" s="101">
        <v>0.18016047647295327</v>
      </c>
      <c r="N257" s="101">
        <v>0.12570733933668196</v>
      </c>
      <c r="O257" s="101">
        <v>0.030564066723519804</v>
      </c>
      <c r="P257" s="101">
        <v>0.01764493603418739</v>
      </c>
      <c r="Q257" s="101">
        <v>0.003720288745776323</v>
      </c>
      <c r="R257" s="101">
        <v>0.0019349060731058952</v>
      </c>
      <c r="S257" s="101">
        <v>0.00040096567058495755</v>
      </c>
      <c r="T257" s="101">
        <v>0.00025960807608892665</v>
      </c>
      <c r="U257" s="101">
        <v>8.133501300077028E-05</v>
      </c>
      <c r="V257" s="101">
        <v>7.179376107967249E-05</v>
      </c>
      <c r="W257" s="101">
        <v>2.4997177987007614E-05</v>
      </c>
      <c r="X257" s="101">
        <v>-12.5</v>
      </c>
    </row>
    <row r="258" spans="1:24" s="101" customFormat="1" ht="12.75" hidden="1">
      <c r="A258" s="101">
        <v>1102</v>
      </c>
      <c r="B258" s="101">
        <v>55.2599983215332</v>
      </c>
      <c r="C258" s="101">
        <v>60.959999084472656</v>
      </c>
      <c r="D258" s="101">
        <v>7.37632942199707</v>
      </c>
      <c r="E258" s="101">
        <v>7.439471244812012</v>
      </c>
      <c r="F258" s="101">
        <v>28.85285927446098</v>
      </c>
      <c r="G258" s="101" t="s">
        <v>57</v>
      </c>
      <c r="H258" s="101">
        <v>25.073763795122645</v>
      </c>
      <c r="I258" s="101">
        <v>92.8337621166558</v>
      </c>
      <c r="J258" s="101" t="s">
        <v>60</v>
      </c>
      <c r="K258" s="101">
        <v>-0.7041268774239963</v>
      </c>
      <c r="L258" s="101">
        <v>0.0033477771576269633</v>
      </c>
      <c r="M258" s="101">
        <v>0.16745898414743732</v>
      </c>
      <c r="N258" s="101">
        <v>-0.0013005605222522476</v>
      </c>
      <c r="O258" s="101">
        <v>-0.028152411850354223</v>
      </c>
      <c r="P258" s="101">
        <v>0.00038305120847652205</v>
      </c>
      <c r="Q258" s="101">
        <v>0.003492858974340376</v>
      </c>
      <c r="R258" s="101">
        <v>-0.00010454389557354275</v>
      </c>
      <c r="S258" s="101">
        <v>-0.0003579267539402205</v>
      </c>
      <c r="T258" s="101">
        <v>2.7279145107874454E-05</v>
      </c>
      <c r="U258" s="101">
        <v>7.834403598190677E-05</v>
      </c>
      <c r="V258" s="101">
        <v>-8.253757536822814E-06</v>
      </c>
      <c r="W258" s="101">
        <v>-2.1921287825307346E-05</v>
      </c>
      <c r="X258" s="101">
        <v>-12.5</v>
      </c>
    </row>
    <row r="259" spans="1:24" s="101" customFormat="1" ht="12.75" hidden="1">
      <c r="A259" s="101">
        <v>1103</v>
      </c>
      <c r="B259" s="101">
        <v>54.619998931884766</v>
      </c>
      <c r="C259" s="101">
        <v>66.22000122070312</v>
      </c>
      <c r="D259" s="101">
        <v>7.285390377044678</v>
      </c>
      <c r="E259" s="101">
        <v>7.7569074630737305</v>
      </c>
      <c r="F259" s="101">
        <v>21.800383017713813</v>
      </c>
      <c r="G259" s="101" t="s">
        <v>58</v>
      </c>
      <c r="H259" s="101">
        <v>3.896127756503576</v>
      </c>
      <c r="I259" s="101">
        <v>71.0161266883883</v>
      </c>
      <c r="J259" s="101" t="s">
        <v>61</v>
      </c>
      <c r="K259" s="101">
        <v>0.28870581550916424</v>
      </c>
      <c r="L259" s="101">
        <v>0.6150798396162473</v>
      </c>
      <c r="M259" s="101">
        <v>0.06644761779981201</v>
      </c>
      <c r="N259" s="101">
        <v>-0.12570061139642744</v>
      </c>
      <c r="O259" s="101">
        <v>0.011899742925282286</v>
      </c>
      <c r="P259" s="101">
        <v>0.017640777744256323</v>
      </c>
      <c r="Q259" s="101">
        <v>0.0012808140135553885</v>
      </c>
      <c r="R259" s="101">
        <v>-0.0019320797306634071</v>
      </c>
      <c r="S259" s="101">
        <v>0.0001807260573394483</v>
      </c>
      <c r="T259" s="101">
        <v>0.0002581708763837964</v>
      </c>
      <c r="U259" s="101">
        <v>2.1853978262576566E-05</v>
      </c>
      <c r="V259" s="101">
        <v>-7.131773703987275E-05</v>
      </c>
      <c r="W259" s="101">
        <v>1.201316142379557E-05</v>
      </c>
      <c r="X259" s="101">
        <v>-12.5</v>
      </c>
    </row>
    <row r="260" spans="1:14" s="101" customFormat="1" ht="12.75">
      <c r="A260" s="101" t="s">
        <v>155</v>
      </c>
      <c r="E260" s="99" t="s">
        <v>104</v>
      </c>
      <c r="F260" s="102">
        <f>MIN(F231:F259)</f>
        <v>21.506492771241845</v>
      </c>
      <c r="G260" s="102"/>
      <c r="H260" s="102"/>
      <c r="I260" s="115"/>
      <c r="J260" s="115" t="s">
        <v>156</v>
      </c>
      <c r="K260" s="102">
        <f>AVERAGE(K258,K253,K248,K243,K238,K233)</f>
        <v>-0.9479676326488038</v>
      </c>
      <c r="L260" s="102">
        <f>AVERAGE(L258,L253,L248,L243,L238,L233)</f>
        <v>0.0025671383248032894</v>
      </c>
      <c r="M260" s="115" t="s">
        <v>106</v>
      </c>
      <c r="N260" s="102" t="e">
        <f>Mittelwert(K256,K251,K246,K241,K236,K231)</f>
        <v>#NAME?</v>
      </c>
    </row>
    <row r="261" spans="5:14" s="101" customFormat="1" ht="12.75">
      <c r="E261" s="99" t="s">
        <v>105</v>
      </c>
      <c r="F261" s="102">
        <f>MAX(F231:F259)</f>
        <v>30.250959724129324</v>
      </c>
      <c r="G261" s="102"/>
      <c r="H261" s="102"/>
      <c r="I261" s="115"/>
      <c r="J261" s="115" t="s">
        <v>157</v>
      </c>
      <c r="K261" s="102">
        <f>AVERAGE(K259,K254,K249,K244,K239,K234)</f>
        <v>0.31531970427569295</v>
      </c>
      <c r="L261" s="102">
        <f>AVERAGE(L259,L254,L249,L244,L239,L234)</f>
        <v>0.47168472574890963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110</v>
      </c>
      <c r="K262" s="102">
        <f>ABS(K260/$G$33)</f>
        <v>0.5924797704055024</v>
      </c>
      <c r="L262" s="102">
        <f>ABS(L260/$H$33)</f>
        <v>0.0071309397911202485</v>
      </c>
      <c r="M262" s="115" t="s">
        <v>109</v>
      </c>
      <c r="N262" s="102">
        <f>K262+L262+L263+K263</f>
        <v>1.0735725866736074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0.17915892288391644</v>
      </c>
      <c r="L263" s="102">
        <f>ABS(L261/$H$34)</f>
        <v>0.2948029535930685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0.73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2005-08-23T06:27:10Z</cp:lastPrinted>
  <dcterms:created xsi:type="dcterms:W3CDTF">2003-07-09T12:58:06Z</dcterms:created>
  <dcterms:modified xsi:type="dcterms:W3CDTF">2005-08-23T06:28:51Z</dcterms:modified>
  <cp:category/>
  <cp:version/>
  <cp:contentType/>
  <cp:contentStatus/>
</cp:coreProperties>
</file>