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<sst xmlns="http://schemas.openxmlformats.org/spreadsheetml/2006/main" count="204" uniqueCount="98">
  <si>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13/08/2004       07:43:15</t>
  </si>
  <si>
    <t>LISSNER</t>
  </si>
  <si>
    <t>HCMQAP302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</si>
  <si>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</si>
  <si>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</si>
  <si>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</si>
  <si>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</si>
  <si>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</si>
  <si>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</si>
  <si>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</si>
  <si>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</si>
  <si>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</si>
  <si>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</si>
  <si>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</si>
  <si>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</si>
  <si>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</si>
  <si>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</si>
  <si>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</si>
  <si>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</si>
  <si>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</si>
  <si>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</si>
  <si>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</si>
  <si>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</si>
  <si>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</si>
  <si>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</si>
  <si>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</si>
  <si>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</si>
  <si>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</si>
  <si>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</si>
  <si>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</si>
  <si>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</si>
  <si>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</si>
  <si>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</si>
  <si>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</si>
  <si>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</si>
  <si>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</si>
  <si>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</si>
  <si>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</si>
  <si>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</si>
  <si>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</si>
  <si>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</si>
  <si>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</si>
  <si>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</si>
  <si>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</si>
  <si>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</si>
  <si>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</si>
  <si>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</si>
  <si>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-0.003771*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</si>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</sst>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6272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-0.003766</v>
      </c>
      <c r="D4" s="13">
        <v>-0.003772</v>
      </c>
      <c r="E4" s="13">
        <v>-0.003775</v>
      </c>
      <c r="F4" s="24">
        <v>-0.002098</v>
      </c>
      <c r="G4" s="34">
        <v>-0.01175</v>
      </c>
    </row>
    <row r="5" spans="1:7" ht="12.75" thickBot="1">
      <c r="A5" s="44" t="s">
        <v>13</v>
      </c>
      <c r="B5" s="45">
        <v>5.949615</v>
      </c>
      <c r="C5" s="46">
        <v>2.658017</v>
      </c>
      <c r="D5" s="46">
        <v>-0.301341</v>
      </c>
      <c r="E5" s="46">
        <v>-2.609395</v>
      </c>
      <c r="F5" s="47">
        <v>-5.964808</v>
      </c>
      <c r="G5" s="48">
        <v>4.162</v>
      </c>
    </row>
    <row r="6" spans="1:7" ht="12.75" thickTop="1">
      <c r="A6" s="6" t="s">
        <v>14</v>
      </c>
      <c r="B6" s="39">
        <v>-0.1276835</v>
      </c>
      <c r="C6" s="40">
        <v>31.01801</v>
      </c>
      <c r="D6" s="40">
        <v>1.641441</v>
      </c>
      <c r="E6" s="40">
        <v>-55.66724</v>
      </c>
      <c r="F6" s="41">
        <v>41.69215</v>
      </c>
      <c r="G6" s="42">
        <v>0.003590279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0.2228515</v>
      </c>
      <c r="C8" s="14">
        <v>1.147298</v>
      </c>
      <c r="D8" s="14">
        <v>0.6644523</v>
      </c>
      <c r="E8" s="14">
        <v>0.6717168</v>
      </c>
      <c r="F8" s="25">
        <v>-4.170511</v>
      </c>
      <c r="G8" s="35">
        <v>0.07124111</v>
      </c>
    </row>
    <row r="9" spans="1:7" ht="12">
      <c r="A9" s="20" t="s">
        <v>17</v>
      </c>
      <c r="B9" s="29">
        <v>-0.3282553</v>
      </c>
      <c r="C9" s="14">
        <v>0.2694196</v>
      </c>
      <c r="D9" s="14">
        <v>0.6778135</v>
      </c>
      <c r="E9" s="14">
        <v>0.03264466</v>
      </c>
      <c r="F9" s="25">
        <v>-1.989055</v>
      </c>
      <c r="G9" s="35">
        <v>-0.07779224</v>
      </c>
    </row>
    <row r="10" spans="1:7" ht="12">
      <c r="A10" s="20" t="s">
        <v>18</v>
      </c>
      <c r="B10" s="29">
        <v>-0.6218353</v>
      </c>
      <c r="C10" s="14">
        <v>-0.1882451</v>
      </c>
      <c r="D10" s="14">
        <v>-0.4445043</v>
      </c>
      <c r="E10" s="14">
        <v>-0.0846599</v>
      </c>
      <c r="F10" s="25">
        <v>0.3345314</v>
      </c>
      <c r="G10" s="35">
        <v>-0.2174689</v>
      </c>
    </row>
    <row r="11" spans="1:7" ht="12">
      <c r="A11" s="21" t="s">
        <v>19</v>
      </c>
      <c r="B11" s="50">
        <v>1.678944</v>
      </c>
      <c r="C11" s="51">
        <v>-0.3676177</v>
      </c>
      <c r="D11" s="51">
        <v>-2.171027</v>
      </c>
      <c r="E11" s="51">
        <v>-2.021778</v>
      </c>
      <c r="F11" s="52">
        <v>11.85817</v>
      </c>
      <c r="G11" s="49">
        <v>0.7315677</v>
      </c>
    </row>
    <row r="12" spans="1:7" ht="12">
      <c r="A12" s="20" t="s">
        <v>20</v>
      </c>
      <c r="B12" s="29">
        <v>-0.08320558</v>
      </c>
      <c r="C12" s="14">
        <v>0.299549</v>
      </c>
      <c r="D12" s="14">
        <v>0.04252147</v>
      </c>
      <c r="E12" s="14">
        <v>0.3274315</v>
      </c>
      <c r="F12" s="25">
        <v>-0.2167685</v>
      </c>
      <c r="G12" s="35">
        <v>0.1200889</v>
      </c>
    </row>
    <row r="13" spans="1:7" ht="12">
      <c r="A13" s="20" t="s">
        <v>21</v>
      </c>
      <c r="B13" s="29">
        <v>-0.08977649</v>
      </c>
      <c r="C13" s="14">
        <v>0.09635866</v>
      </c>
      <c r="D13" s="14">
        <v>0.0956971</v>
      </c>
      <c r="E13" s="14">
        <v>0.08037836</v>
      </c>
      <c r="F13" s="25">
        <v>0.008893757</v>
      </c>
      <c r="G13" s="35">
        <v>0.05381371</v>
      </c>
    </row>
    <row r="14" spans="1:7" ht="12">
      <c r="A14" s="20" t="s">
        <v>22</v>
      </c>
      <c r="B14" s="29">
        <v>-0.1094618</v>
      </c>
      <c r="C14" s="14">
        <v>-0.05080366</v>
      </c>
      <c r="D14" s="14">
        <v>-0.0861453</v>
      </c>
      <c r="E14" s="14">
        <v>-0.101629</v>
      </c>
      <c r="F14" s="25">
        <v>0.05799254</v>
      </c>
      <c r="G14" s="35">
        <v>-0.06544366</v>
      </c>
    </row>
    <row r="15" spans="1:7" ht="12">
      <c r="A15" s="21" t="s">
        <v>23</v>
      </c>
      <c r="B15" s="31">
        <v>-0.2911748</v>
      </c>
      <c r="C15" s="16">
        <v>-0.0536877</v>
      </c>
      <c r="D15" s="16">
        <v>0.0662677</v>
      </c>
      <c r="E15" s="16">
        <v>0.07419753</v>
      </c>
      <c r="F15" s="27">
        <v>-0.1158687</v>
      </c>
      <c r="G15" s="37">
        <v>-0.03655256</v>
      </c>
    </row>
    <row r="16" spans="1:7" ht="12">
      <c r="A16" s="20" t="s">
        <v>24</v>
      </c>
      <c r="B16" s="29">
        <v>0.0153165</v>
      </c>
      <c r="C16" s="14">
        <v>0.0175061</v>
      </c>
      <c r="D16" s="14">
        <v>0.01782178</v>
      </c>
      <c r="E16" s="14">
        <v>0.01979721</v>
      </c>
      <c r="F16" s="25">
        <v>-0.01787204</v>
      </c>
      <c r="G16" s="35">
        <v>0.01308134</v>
      </c>
    </row>
    <row r="17" spans="1:7" ht="12">
      <c r="A17" s="20" t="s">
        <v>25</v>
      </c>
      <c r="B17" s="29">
        <v>-0.03670431</v>
      </c>
      <c r="C17" s="14">
        <v>-0.05158556</v>
      </c>
      <c r="D17" s="14">
        <v>-0.03340837</v>
      </c>
      <c r="E17" s="14">
        <v>-0.03834412</v>
      </c>
      <c r="F17" s="25">
        <v>-0.00993759</v>
      </c>
      <c r="G17" s="35">
        <v>-0.03630041</v>
      </c>
    </row>
    <row r="18" spans="1:7" ht="12">
      <c r="A18" s="20" t="s">
        <v>26</v>
      </c>
      <c r="B18" s="29">
        <v>0.005949188</v>
      </c>
      <c r="C18" s="14">
        <v>-0.003664048</v>
      </c>
      <c r="D18" s="14">
        <v>0.02589513</v>
      </c>
      <c r="E18" s="14">
        <v>0.04566795</v>
      </c>
      <c r="F18" s="25">
        <v>0.000839792</v>
      </c>
      <c r="G18" s="35">
        <v>0.01732025</v>
      </c>
    </row>
    <row r="19" spans="1:7" ht="12">
      <c r="A19" s="21" t="s">
        <v>27</v>
      </c>
      <c r="B19" s="31">
        <v>-0.2156284</v>
      </c>
      <c r="C19" s="16">
        <v>-0.1870663</v>
      </c>
      <c r="D19" s="16">
        <v>-0.187743</v>
      </c>
      <c r="E19" s="16">
        <v>-0.2004368</v>
      </c>
      <c r="F19" s="27">
        <v>-0.1813296</v>
      </c>
      <c r="G19" s="37">
        <v>-0.1937977</v>
      </c>
    </row>
    <row r="20" spans="1:7" ht="12.75" thickBot="1">
      <c r="A20" s="44" t="s">
        <v>28</v>
      </c>
      <c r="B20" s="45">
        <v>0.00242062</v>
      </c>
      <c r="C20" s="46">
        <v>0.003720919</v>
      </c>
      <c r="D20" s="46">
        <v>0.002382625</v>
      </c>
      <c r="E20" s="46">
        <v>-0.002557129</v>
      </c>
      <c r="F20" s="47">
        <v>-0.00725819</v>
      </c>
      <c r="G20" s="48">
        <v>0.0002290476</v>
      </c>
    </row>
    <row r="21" spans="1:7" ht="12.75" thickTop="1">
      <c r="A21" s="6" t="s">
        <v>29</v>
      </c>
      <c r="B21" s="39">
        <v>-133.7895</v>
      </c>
      <c r="C21" s="40">
        <v>108.5004</v>
      </c>
      <c r="D21" s="40">
        <v>95.68093</v>
      </c>
      <c r="E21" s="40">
        <v>-50.80307</v>
      </c>
      <c r="F21" s="41">
        <v>-131.3735</v>
      </c>
      <c r="G21" s="43">
        <v>0.003828142</v>
      </c>
    </row>
    <row r="22" spans="1:7" ht="12">
      <c r="A22" s="20" t="s">
        <v>30</v>
      </c>
      <c r="B22" s="29">
        <v>118.9979</v>
      </c>
      <c r="C22" s="14">
        <v>53.16085</v>
      </c>
      <c r="D22" s="14">
        <v>-6.026829</v>
      </c>
      <c r="E22" s="14">
        <v>-52.18837</v>
      </c>
      <c r="F22" s="25">
        <v>-119.3018</v>
      </c>
      <c r="G22" s="36">
        <v>0</v>
      </c>
    </row>
    <row r="23" spans="1:7" ht="12">
      <c r="A23" s="20" t="s">
        <v>31</v>
      </c>
      <c r="B23" s="29">
        <v>-1.202367</v>
      </c>
      <c r="C23" s="14">
        <v>0.3599831</v>
      </c>
      <c r="D23" s="14">
        <v>1.104008</v>
      </c>
      <c r="E23" s="14">
        <v>0.450757</v>
      </c>
      <c r="F23" s="25">
        <v>5.947237</v>
      </c>
      <c r="G23" s="35">
        <v>1.083911</v>
      </c>
    </row>
    <row r="24" spans="1:7" ht="12">
      <c r="A24" s="20" t="s">
        <v>32</v>
      </c>
      <c r="B24" s="29">
        <v>-2.801151</v>
      </c>
      <c r="C24" s="14">
        <v>-0.219664</v>
      </c>
      <c r="D24" s="14">
        <v>-2.883133</v>
      </c>
      <c r="E24" s="14">
        <v>-2.523393</v>
      </c>
      <c r="F24" s="25">
        <v>-2.209863</v>
      </c>
      <c r="G24" s="35">
        <v>-2.054359</v>
      </c>
    </row>
    <row r="25" spans="1:7" ht="12">
      <c r="A25" s="20" t="s">
        <v>33</v>
      </c>
      <c r="B25" s="29">
        <v>-0.6593583</v>
      </c>
      <c r="C25" s="14">
        <v>-0.8744131</v>
      </c>
      <c r="D25" s="14">
        <v>0.2881075</v>
      </c>
      <c r="E25" s="14">
        <v>0.3273464</v>
      </c>
      <c r="F25" s="25">
        <v>-1.159691</v>
      </c>
      <c r="G25" s="35">
        <v>-0.3122375</v>
      </c>
    </row>
    <row r="26" spans="1:7" ht="12">
      <c r="A26" s="21" t="s">
        <v>34</v>
      </c>
      <c r="B26" s="31">
        <v>0.6968433</v>
      </c>
      <c r="C26" s="16">
        <v>-0.1865788</v>
      </c>
      <c r="D26" s="16">
        <v>0.05361765</v>
      </c>
      <c r="E26" s="16">
        <v>0.6058261</v>
      </c>
      <c r="F26" s="27">
        <v>2.079925</v>
      </c>
      <c r="G26" s="37">
        <v>0.4929328</v>
      </c>
    </row>
    <row r="27" spans="1:7" ht="12">
      <c r="A27" s="20" t="s">
        <v>35</v>
      </c>
      <c r="B27" s="29">
        <v>-0.06829393</v>
      </c>
      <c r="C27" s="14">
        <v>0.4638496</v>
      </c>
      <c r="D27" s="14">
        <v>0.5611656</v>
      </c>
      <c r="E27" s="14">
        <v>0.2970869</v>
      </c>
      <c r="F27" s="25">
        <v>0.3205111</v>
      </c>
      <c r="G27" s="35">
        <v>0.3512286</v>
      </c>
    </row>
    <row r="28" spans="1:7" ht="12">
      <c r="A28" s="20" t="s">
        <v>36</v>
      </c>
      <c r="B28" s="29">
        <v>-0.09443285</v>
      </c>
      <c r="C28" s="14">
        <v>0.2685013</v>
      </c>
      <c r="D28" s="14">
        <v>0.2095644</v>
      </c>
      <c r="E28" s="14">
        <v>-0.1060315</v>
      </c>
      <c r="F28" s="25">
        <v>-0.2424951</v>
      </c>
      <c r="G28" s="35">
        <v>0.04336693</v>
      </c>
    </row>
    <row r="29" spans="1:7" ht="12">
      <c r="A29" s="20" t="s">
        <v>37</v>
      </c>
      <c r="B29" s="29">
        <v>0.05167022</v>
      </c>
      <c r="C29" s="14">
        <v>-0.05589301</v>
      </c>
      <c r="D29" s="14">
        <v>0.09745704</v>
      </c>
      <c r="E29" s="14">
        <v>0.03747046</v>
      </c>
      <c r="F29" s="25">
        <v>0.07456458</v>
      </c>
      <c r="G29" s="35">
        <v>0.03648348</v>
      </c>
    </row>
    <row r="30" spans="1:7" ht="12">
      <c r="A30" s="21" t="s">
        <v>38</v>
      </c>
      <c r="B30" s="31">
        <v>0.1005227</v>
      </c>
      <c r="C30" s="16">
        <v>-0.03603386</v>
      </c>
      <c r="D30" s="16">
        <v>-0.02308641</v>
      </c>
      <c r="E30" s="16">
        <v>0.07316939</v>
      </c>
      <c r="F30" s="27">
        <v>0.3501491</v>
      </c>
      <c r="G30" s="37">
        <v>0.06477518</v>
      </c>
    </row>
    <row r="31" spans="1:7" ht="12">
      <c r="A31" s="20" t="s">
        <v>39</v>
      </c>
      <c r="B31" s="29">
        <v>-0.0450118</v>
      </c>
      <c r="C31" s="14">
        <v>0.01341446</v>
      </c>
      <c r="D31" s="14">
        <v>0.03539389</v>
      </c>
      <c r="E31" s="14">
        <v>0.004920553</v>
      </c>
      <c r="F31" s="25">
        <v>0.01328085</v>
      </c>
      <c r="G31" s="35">
        <v>0.008222589</v>
      </c>
    </row>
    <row r="32" spans="1:7" ht="12">
      <c r="A32" s="20" t="s">
        <v>40</v>
      </c>
      <c r="B32" s="29">
        <v>0.0342787</v>
      </c>
      <c r="C32" s="14">
        <v>0.05547022</v>
      </c>
      <c r="D32" s="14">
        <v>0.06587939</v>
      </c>
      <c r="E32" s="14">
        <v>0.03545033</v>
      </c>
      <c r="F32" s="25">
        <v>-0.01209165</v>
      </c>
      <c r="G32" s="35">
        <v>0.04105193</v>
      </c>
    </row>
    <row r="33" spans="1:7" ht="12">
      <c r="A33" s="20" t="s">
        <v>41</v>
      </c>
      <c r="B33" s="29">
        <v>0.1420741</v>
      </c>
      <c r="C33" s="14">
        <v>0.07655326</v>
      </c>
      <c r="D33" s="14">
        <v>0.08236138</v>
      </c>
      <c r="E33" s="14">
        <v>0.1126451</v>
      </c>
      <c r="F33" s="25">
        <v>0.120008</v>
      </c>
      <c r="G33" s="35">
        <v>0.1019074</v>
      </c>
    </row>
    <row r="34" spans="1:7" ht="12">
      <c r="A34" s="21" t="s">
        <v>42</v>
      </c>
      <c r="B34" s="31">
        <v>-0.02253959</v>
      </c>
      <c r="C34" s="16">
        <v>-0.02151838</v>
      </c>
      <c r="D34" s="16">
        <v>-0.01584888</v>
      </c>
      <c r="E34" s="16">
        <v>0.007624077</v>
      </c>
      <c r="F34" s="27">
        <v>-0.007517226</v>
      </c>
      <c r="G34" s="37">
        <v>-0.0114151</v>
      </c>
    </row>
    <row r="35" spans="1:7" ht="12.75" thickBot="1">
      <c r="A35" s="22" t="s">
        <v>43</v>
      </c>
      <c r="B35" s="32">
        <v>-0.01032199</v>
      </c>
      <c r="C35" s="17">
        <v>-0.002978972</v>
      </c>
      <c r="D35" s="17">
        <v>0.0002842723</v>
      </c>
      <c r="E35" s="17">
        <v>-0.002119798</v>
      </c>
      <c r="F35" s="28">
        <v>0.002518488</v>
      </c>
      <c r="G35" s="38">
        <v>-0.002308498</v>
      </c>
    </row>
    <row r="36" spans="1:7" ht="12">
      <c r="A36" s="4" t="s">
        <v>44</v>
      </c>
      <c r="B36" s="3">
        <v>23.66028</v>
      </c>
      <c r="C36" s="3">
        <v>23.65723</v>
      </c>
      <c r="D36" s="3">
        <v>23.66028</v>
      </c>
      <c r="E36" s="3">
        <v>23.65418</v>
      </c>
      <c r="F36" s="3">
        <v>23.65723</v>
      </c>
      <c r="G36" s="3"/>
    </row>
    <row r="37" spans="1:6" ht="12">
      <c r="A37" s="4" t="s">
        <v>45</v>
      </c>
      <c r="B37" s="2">
        <v>0.2873739</v>
      </c>
      <c r="C37" s="2">
        <v>0.2619426</v>
      </c>
      <c r="D37" s="2">
        <v>0.2487183</v>
      </c>
      <c r="E37" s="2">
        <v>0.239563</v>
      </c>
      <c r="F37" s="2">
        <v>0.2309163</v>
      </c>
    </row>
    <row r="38" spans="1:7" ht="12">
      <c r="A38" s="4" t="s">
        <v>53</v>
      </c>
      <c r="B38" s="2">
        <v>0</v>
      </c>
      <c r="C38" s="2">
        <v>-5.370966E-05</v>
      </c>
      <c r="D38" s="2">
        <v>0</v>
      </c>
      <c r="E38" s="2">
        <v>9.418102E-05</v>
      </c>
      <c r="F38" s="2">
        <v>-7.353062E-05</v>
      </c>
      <c r="G38" s="2">
        <v>0.0002907598</v>
      </c>
    </row>
    <row r="39" spans="1:7" ht="12.75" thickBot="1">
      <c r="A39" s="4" t="s">
        <v>54</v>
      </c>
      <c r="B39" s="2">
        <v>0.0002274074</v>
      </c>
      <c r="C39" s="2">
        <v>-0.0001841651</v>
      </c>
      <c r="D39" s="2">
        <v>-0.0001626592</v>
      </c>
      <c r="E39" s="2">
        <v>8.685674E-05</v>
      </c>
      <c r="F39" s="2">
        <v>0.0002224578</v>
      </c>
      <c r="G39" s="2">
        <v>0.0009839403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3.116011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0.003766</v>
      </c>
      <c r="D4">
        <v>0.003772</v>
      </c>
      <c r="E4">
        <v>0.003775</v>
      </c>
      <c r="F4">
        <v>0.002098</v>
      </c>
      <c r="G4">
        <v>0.01175</v>
      </c>
    </row>
    <row r="5" spans="1:7" ht="12.75">
      <c r="A5" t="s">
        <v>13</v>
      </c>
      <c r="B5">
        <v>5.949615</v>
      </c>
      <c r="C5">
        <v>2.658017</v>
      </c>
      <c r="D5">
        <v>-0.301341</v>
      </c>
      <c r="E5">
        <v>-2.609395</v>
      </c>
      <c r="F5">
        <v>-5.964808</v>
      </c>
      <c r="G5">
        <v>4.162</v>
      </c>
    </row>
    <row r="6" spans="1:7" ht="12.75">
      <c r="A6" t="s">
        <v>14</v>
      </c>
      <c r="B6" s="53">
        <v>-0.1276835</v>
      </c>
      <c r="C6" s="53">
        <v>31.01801</v>
      </c>
      <c r="D6" s="53">
        <v>1.641441</v>
      </c>
      <c r="E6" s="53">
        <v>-55.66724</v>
      </c>
      <c r="F6" s="53">
        <v>41.69215</v>
      </c>
      <c r="G6" s="53">
        <v>0.003590279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0.2228515</v>
      </c>
      <c r="C8" s="53">
        <v>1.147298</v>
      </c>
      <c r="D8" s="53">
        <v>0.6644523</v>
      </c>
      <c r="E8" s="53">
        <v>0.6717168</v>
      </c>
      <c r="F8" s="53">
        <v>-4.170511</v>
      </c>
      <c r="G8" s="53">
        <v>0.07124111</v>
      </c>
    </row>
    <row r="9" spans="1:7" ht="12.75">
      <c r="A9" t="s">
        <v>17</v>
      </c>
      <c r="B9" s="53">
        <v>-0.3282553</v>
      </c>
      <c r="C9" s="53">
        <v>0.2694196</v>
      </c>
      <c r="D9" s="53">
        <v>0.6778135</v>
      </c>
      <c r="E9" s="53">
        <v>0.03264466</v>
      </c>
      <c r="F9" s="53">
        <v>-1.989055</v>
      </c>
      <c r="G9" s="53">
        <v>-0.07779224</v>
      </c>
    </row>
    <row r="10" spans="1:7" ht="12.75">
      <c r="A10" t="s">
        <v>18</v>
      </c>
      <c r="B10" s="53">
        <v>-0.6218353</v>
      </c>
      <c r="C10" s="53">
        <v>-0.1882451</v>
      </c>
      <c r="D10" s="53">
        <v>-0.4445043</v>
      </c>
      <c r="E10" s="53">
        <v>-0.0846599</v>
      </c>
      <c r="F10" s="53">
        <v>0.3345314</v>
      </c>
      <c r="G10" s="53">
        <v>-0.2174689</v>
      </c>
    </row>
    <row r="11" spans="1:7" ht="12.75">
      <c r="A11" t="s">
        <v>19</v>
      </c>
      <c r="B11" s="53">
        <v>1.678944</v>
      </c>
      <c r="C11" s="53">
        <v>-0.3676177</v>
      </c>
      <c r="D11" s="53">
        <v>-2.171027</v>
      </c>
      <c r="E11" s="53">
        <v>-2.021778</v>
      </c>
      <c r="F11" s="53">
        <v>11.85817</v>
      </c>
      <c r="G11" s="53">
        <v>0.7315677</v>
      </c>
    </row>
    <row r="12" spans="1:7" ht="12.75">
      <c r="A12" t="s">
        <v>20</v>
      </c>
      <c r="B12" s="53">
        <v>-0.08320558</v>
      </c>
      <c r="C12" s="53">
        <v>0.299549</v>
      </c>
      <c r="D12" s="53">
        <v>0.04252147</v>
      </c>
      <c r="E12" s="53">
        <v>0.3274315</v>
      </c>
      <c r="F12" s="53">
        <v>-0.2167685</v>
      </c>
      <c r="G12" s="53">
        <v>0.1200889</v>
      </c>
    </row>
    <row r="13" spans="1:7" ht="12.75">
      <c r="A13" t="s">
        <v>21</v>
      </c>
      <c r="B13" s="53">
        <v>-0.08977649</v>
      </c>
      <c r="C13" s="53">
        <v>0.09635866</v>
      </c>
      <c r="D13" s="53">
        <v>0.0956971</v>
      </c>
      <c r="E13" s="53">
        <v>0.08037836</v>
      </c>
      <c r="F13" s="53">
        <v>0.008893757</v>
      </c>
      <c r="G13" s="53">
        <v>0.05381371</v>
      </c>
    </row>
    <row r="14" spans="1:7" ht="12.75">
      <c r="A14" t="s">
        <v>22</v>
      </c>
      <c r="B14" s="53">
        <v>-0.1094618</v>
      </c>
      <c r="C14" s="53">
        <v>-0.05080366</v>
      </c>
      <c r="D14" s="53">
        <v>-0.0861453</v>
      </c>
      <c r="E14" s="53">
        <v>-0.101629</v>
      </c>
      <c r="F14" s="53">
        <v>0.05799254</v>
      </c>
      <c r="G14" s="53">
        <v>-0.06544366</v>
      </c>
    </row>
    <row r="15" spans="1:7" ht="12.75">
      <c r="A15" t="s">
        <v>23</v>
      </c>
      <c r="B15" s="53">
        <v>-0.2911748</v>
      </c>
      <c r="C15" s="53">
        <v>-0.0536877</v>
      </c>
      <c r="D15" s="53">
        <v>0.0662677</v>
      </c>
      <c r="E15" s="53">
        <v>0.07419753</v>
      </c>
      <c r="F15" s="53">
        <v>-0.1158687</v>
      </c>
      <c r="G15" s="53">
        <v>-0.03655256</v>
      </c>
    </row>
    <row r="16" spans="1:7" ht="12.75">
      <c r="A16" t="s">
        <v>24</v>
      </c>
      <c r="B16" s="53">
        <v>0.0153165</v>
      </c>
      <c r="C16" s="53">
        <v>0.0175061</v>
      </c>
      <c r="D16" s="53">
        <v>0.01782178</v>
      </c>
      <c r="E16" s="53">
        <v>0.01979721</v>
      </c>
      <c r="F16" s="53">
        <v>-0.01787204</v>
      </c>
      <c r="G16" s="53">
        <v>0.01308134</v>
      </c>
    </row>
    <row r="17" spans="1:7" ht="12.75">
      <c r="A17" t="s">
        <v>25</v>
      </c>
      <c r="B17" s="53">
        <v>-0.03670431</v>
      </c>
      <c r="C17" s="53">
        <v>-0.05158556</v>
      </c>
      <c r="D17" s="53">
        <v>-0.03340837</v>
      </c>
      <c r="E17" s="53">
        <v>-0.03834412</v>
      </c>
      <c r="F17" s="53">
        <v>-0.00993759</v>
      </c>
      <c r="G17" s="53">
        <v>-0.03630041</v>
      </c>
    </row>
    <row r="18" spans="1:7" ht="12.75">
      <c r="A18" t="s">
        <v>26</v>
      </c>
      <c r="B18" s="53">
        <v>0.005949188</v>
      </c>
      <c r="C18" s="53">
        <v>-0.003664048</v>
      </c>
      <c r="D18" s="53">
        <v>0.02589513</v>
      </c>
      <c r="E18" s="53">
        <v>0.04566795</v>
      </c>
      <c r="F18" s="53">
        <v>0.000839792</v>
      </c>
      <c r="G18" s="53">
        <v>0.01732025</v>
      </c>
    </row>
    <row r="19" spans="1:7" ht="12.75">
      <c r="A19" t="s">
        <v>27</v>
      </c>
      <c r="B19" s="53">
        <v>-0.2156284</v>
      </c>
      <c r="C19" s="53">
        <v>-0.1870663</v>
      </c>
      <c r="D19" s="53">
        <v>-0.187743</v>
      </c>
      <c r="E19" s="53">
        <v>-0.2004368</v>
      </c>
      <c r="F19" s="53">
        <v>-0.1813296</v>
      </c>
      <c r="G19" s="53">
        <v>-0.1937977</v>
      </c>
    </row>
    <row r="20" spans="1:7" ht="12.75">
      <c r="A20" t="s">
        <v>28</v>
      </c>
      <c r="B20" s="53">
        <v>0.00242062</v>
      </c>
      <c r="C20" s="53">
        <v>0.003720919</v>
      </c>
      <c r="D20" s="53">
        <v>0.002382625</v>
      </c>
      <c r="E20" s="53">
        <v>-0.002557129</v>
      </c>
      <c r="F20" s="53">
        <v>-0.00725819</v>
      </c>
      <c r="G20" s="53">
        <v>0.0002290476</v>
      </c>
    </row>
    <row r="21" spans="1:7" ht="12.75">
      <c r="A21" t="s">
        <v>29</v>
      </c>
      <c r="B21" s="53">
        <v>-133.7895</v>
      </c>
      <c r="C21" s="53">
        <v>108.5004</v>
      </c>
      <c r="D21" s="53">
        <v>95.68093</v>
      </c>
      <c r="E21" s="53">
        <v>-50.80307</v>
      </c>
      <c r="F21" s="53">
        <v>-131.3735</v>
      </c>
      <c r="G21" s="53">
        <v>0.003828142</v>
      </c>
    </row>
    <row r="22" spans="1:7" ht="12.75">
      <c r="A22" t="s">
        <v>30</v>
      </c>
      <c r="B22" s="53">
        <v>118.9979</v>
      </c>
      <c r="C22" s="53">
        <v>53.16085</v>
      </c>
      <c r="D22" s="53">
        <v>-6.026829</v>
      </c>
      <c r="E22" s="53">
        <v>-52.18837</v>
      </c>
      <c r="F22" s="53">
        <v>-119.3018</v>
      </c>
      <c r="G22" s="53">
        <v>0</v>
      </c>
    </row>
    <row r="23" spans="1:7" ht="12.75">
      <c r="A23" t="s">
        <v>31</v>
      </c>
      <c r="B23" s="53">
        <v>-1.202367</v>
      </c>
      <c r="C23" s="53">
        <v>0.3599831</v>
      </c>
      <c r="D23" s="53">
        <v>1.104008</v>
      </c>
      <c r="E23" s="53">
        <v>0.450757</v>
      </c>
      <c r="F23" s="53">
        <v>5.947237</v>
      </c>
      <c r="G23" s="53">
        <v>1.083911</v>
      </c>
    </row>
    <row r="24" spans="1:7" ht="12.75">
      <c r="A24" t="s">
        <v>32</v>
      </c>
      <c r="B24" s="53">
        <v>-2.801151</v>
      </c>
      <c r="C24" s="53">
        <v>-0.219664</v>
      </c>
      <c r="D24" s="53">
        <v>-2.883133</v>
      </c>
      <c r="E24" s="53">
        <v>-2.523393</v>
      </c>
      <c r="F24" s="53">
        <v>-2.209863</v>
      </c>
      <c r="G24" s="53">
        <v>-2.054359</v>
      </c>
    </row>
    <row r="25" spans="1:7" ht="12.75">
      <c r="A25" t="s">
        <v>33</v>
      </c>
      <c r="B25" s="53">
        <v>-0.6593583</v>
      </c>
      <c r="C25" s="53">
        <v>-0.8744131</v>
      </c>
      <c r="D25" s="53">
        <v>0.2881075</v>
      </c>
      <c r="E25" s="53">
        <v>0.3273464</v>
      </c>
      <c r="F25" s="53">
        <v>-1.159691</v>
      </c>
      <c r="G25" s="53">
        <v>-0.3122375</v>
      </c>
    </row>
    <row r="26" spans="1:7" ht="12.75">
      <c r="A26" t="s">
        <v>34</v>
      </c>
      <c r="B26" s="53">
        <v>0.6968433</v>
      </c>
      <c r="C26" s="53">
        <v>-0.1865788</v>
      </c>
      <c r="D26" s="53">
        <v>0.05361765</v>
      </c>
      <c r="E26" s="53">
        <v>0.6058261</v>
      </c>
      <c r="F26" s="53">
        <v>2.079925</v>
      </c>
      <c r="G26" s="53">
        <v>0.4929328</v>
      </c>
    </row>
    <row r="27" spans="1:7" ht="12.75">
      <c r="A27" t="s">
        <v>35</v>
      </c>
      <c r="B27" s="53">
        <v>-0.06829393</v>
      </c>
      <c r="C27" s="53">
        <v>0.4638496</v>
      </c>
      <c r="D27" s="53">
        <v>0.5611656</v>
      </c>
      <c r="E27" s="53">
        <v>0.2970869</v>
      </c>
      <c r="F27" s="53">
        <v>0.3205111</v>
      </c>
      <c r="G27" s="53">
        <v>0.3512286</v>
      </c>
    </row>
    <row r="28" spans="1:7" ht="12.75">
      <c r="A28" t="s">
        <v>36</v>
      </c>
      <c r="B28" s="53">
        <v>-0.09443285</v>
      </c>
      <c r="C28" s="53">
        <v>0.2685013</v>
      </c>
      <c r="D28" s="53">
        <v>0.2095644</v>
      </c>
      <c r="E28" s="53">
        <v>-0.1060315</v>
      </c>
      <c r="F28" s="53">
        <v>-0.2424951</v>
      </c>
      <c r="G28" s="53">
        <v>0.04336693</v>
      </c>
    </row>
    <row r="29" spans="1:7" ht="12.75">
      <c r="A29" t="s">
        <v>37</v>
      </c>
      <c r="B29" s="53">
        <v>0.05167022</v>
      </c>
      <c r="C29" s="53">
        <v>-0.05589301</v>
      </c>
      <c r="D29" s="53">
        <v>0.09745704</v>
      </c>
      <c r="E29" s="53">
        <v>0.03747046</v>
      </c>
      <c r="F29" s="53">
        <v>0.07456458</v>
      </c>
      <c r="G29" s="53">
        <v>0.03648348</v>
      </c>
    </row>
    <row r="30" spans="1:7" ht="12.75">
      <c r="A30" t="s">
        <v>38</v>
      </c>
      <c r="B30" s="53">
        <v>0.1005227</v>
      </c>
      <c r="C30" s="53">
        <v>-0.03603386</v>
      </c>
      <c r="D30" s="53">
        <v>-0.02308641</v>
      </c>
      <c r="E30" s="53">
        <v>0.07316939</v>
      </c>
      <c r="F30" s="53">
        <v>0.3501491</v>
      </c>
      <c r="G30" s="53">
        <v>0.06477518</v>
      </c>
    </row>
    <row r="31" spans="1:7" ht="12.75">
      <c r="A31" t="s">
        <v>39</v>
      </c>
      <c r="B31" s="53">
        <v>-0.0450118</v>
      </c>
      <c r="C31" s="53">
        <v>0.01341446</v>
      </c>
      <c r="D31" s="53">
        <v>0.03539389</v>
      </c>
      <c r="E31" s="53">
        <v>0.004920553</v>
      </c>
      <c r="F31" s="53">
        <v>0.01328085</v>
      </c>
      <c r="G31" s="53">
        <v>0.008222589</v>
      </c>
    </row>
    <row r="32" spans="1:7" ht="12.75">
      <c r="A32" t="s">
        <v>40</v>
      </c>
      <c r="B32" s="53">
        <v>0.0342787</v>
      </c>
      <c r="C32" s="53">
        <v>0.05547022</v>
      </c>
      <c r="D32" s="53">
        <v>0.06587939</v>
      </c>
      <c r="E32" s="53">
        <v>0.03545033</v>
      </c>
      <c r="F32" s="53">
        <v>-0.01209165</v>
      </c>
      <c r="G32" s="53">
        <v>0.04105193</v>
      </c>
    </row>
    <row r="33" spans="1:7" ht="12.75">
      <c r="A33" t="s">
        <v>41</v>
      </c>
      <c r="B33" s="53">
        <v>0.1420741</v>
      </c>
      <c r="C33" s="53">
        <v>0.07655326</v>
      </c>
      <c r="D33" s="53">
        <v>0.08236138</v>
      </c>
      <c r="E33" s="53">
        <v>0.1126451</v>
      </c>
      <c r="F33" s="53">
        <v>0.120008</v>
      </c>
      <c r="G33" s="53">
        <v>0.1019074</v>
      </c>
    </row>
    <row r="34" spans="1:7" ht="12.75">
      <c r="A34" t="s">
        <v>42</v>
      </c>
      <c r="B34" s="53">
        <v>-0.02253959</v>
      </c>
      <c r="C34" s="53">
        <v>-0.02151838</v>
      </c>
      <c r="D34" s="53">
        <v>-0.01584888</v>
      </c>
      <c r="E34" s="53">
        <v>0.007624077</v>
      </c>
      <c r="F34" s="53">
        <v>-0.007517226</v>
      </c>
      <c r="G34" s="53">
        <v>-0.0114151</v>
      </c>
    </row>
    <row r="35" spans="1:7" ht="12.75">
      <c r="A35" t="s">
        <v>43</v>
      </c>
      <c r="B35" s="53">
        <v>-0.01032199</v>
      </c>
      <c r="C35" s="53">
        <v>-0.002978972</v>
      </c>
      <c r="D35" s="53">
        <v>0.0002842723</v>
      </c>
      <c r="E35" s="53">
        <v>-0.002119798</v>
      </c>
      <c r="F35" s="53">
        <v>0.002518488</v>
      </c>
      <c r="G35" s="53">
        <v>-0.002308498</v>
      </c>
    </row>
    <row r="36" spans="1:6" ht="12.75">
      <c r="A36" t="s">
        <v>44</v>
      </c>
      <c r="B36" s="53">
        <v>23.66028</v>
      </c>
      <c r="C36" s="53">
        <v>23.65723</v>
      </c>
      <c r="D36" s="53">
        <v>23.66028</v>
      </c>
      <c r="E36" s="53">
        <v>23.65418</v>
      </c>
      <c r="F36" s="53">
        <v>23.65723</v>
      </c>
    </row>
    <row r="37" spans="1:6" ht="12.75">
      <c r="A37" t="s">
        <v>45</v>
      </c>
      <c r="B37" s="53">
        <v>0.2873739</v>
      </c>
      <c r="C37" s="53">
        <v>0.2619426</v>
      </c>
      <c r="D37" s="53">
        <v>0.2487183</v>
      </c>
      <c r="E37" s="53">
        <v>0.239563</v>
      </c>
      <c r="F37" s="53">
        <v>0.2309163</v>
      </c>
    </row>
    <row r="38" spans="1:7" ht="12.75">
      <c r="A38" t="s">
        <v>55</v>
      </c>
      <c r="B38" s="53">
        <v>0</v>
      </c>
      <c r="C38" s="53">
        <v>-5.370966E-05</v>
      </c>
      <c r="D38" s="53">
        <v>0</v>
      </c>
      <c r="E38" s="53">
        <v>9.418102E-05</v>
      </c>
      <c r="F38" s="53">
        <v>-7.353062E-05</v>
      </c>
      <c r="G38" s="53">
        <v>0.0002907598</v>
      </c>
    </row>
    <row r="39" spans="1:7" ht="12.75">
      <c r="A39" t="s">
        <v>56</v>
      </c>
      <c r="B39" s="53">
        <v>0.0002274074</v>
      </c>
      <c r="C39" s="53">
        <v>-0.0001841651</v>
      </c>
      <c r="D39" s="53">
        <v>-0.0001626592</v>
      </c>
      <c r="E39" s="53">
        <v>8.685674E-05</v>
      </c>
      <c r="F39" s="53">
        <v>0.0002224578</v>
      </c>
      <c r="G39" s="53">
        <v>0.0009839403</v>
      </c>
    </row>
    <row r="40" spans="2:5" ht="12.75">
      <c r="B40" t="s">
        <v>46</v>
      </c>
      <c r="C40" t="s">
        <v>47</v>
      </c>
      <c r="D40" t="s">
        <v>48</v>
      </c>
      <c r="E40">
        <v>3.116011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2.9231618378104815E-06</v>
      </c>
      <c r="C50">
        <f>-0.017/(C7*C7+C22*C22)*(C21*C22+C6*C7)</f>
        <v>-5.370965461754362E-05</v>
      </c>
      <c r="D50">
        <f>-0.017/(D7*D7+D22*D22)*(D21*D22+D6*D7)</f>
        <v>-2.6924177794179697E-06</v>
      </c>
      <c r="E50">
        <f>-0.017/(E7*E7+E22*E22)*(E21*E22+E6*E7)</f>
        <v>9.418101686094203E-05</v>
      </c>
      <c r="F50">
        <f>-0.017/(F7*F7+F22*F22)*(F21*F22+F6*F7)</f>
        <v>-7.353061560047706E-05</v>
      </c>
      <c r="G50">
        <f>(B50*B$4+C50*C$4+D50*D$4+E50*E$4+F50*F$4)/SUM(B$4:F$4)</f>
        <v>-2.9100469740267347E-07</v>
      </c>
    </row>
    <row r="51" spans="1:7" ht="12.75">
      <c r="A51" t="s">
        <v>59</v>
      </c>
      <c r="B51">
        <f>-0.017/(B7*B7+B22*B22)*(B21*B7-B6*B22)</f>
        <v>0.00022740736498799407</v>
      </c>
      <c r="C51">
        <f>-0.017/(C7*C7+C22*C22)*(C21*C7-C6*C22)</f>
        <v>-0.0001841651549107325</v>
      </c>
      <c r="D51">
        <f>-0.017/(D7*D7+D22*D22)*(D21*D7-D6*D22)</f>
        <v>-0.00016265920367415532</v>
      </c>
      <c r="E51">
        <f>-0.017/(E7*E7+E22*E22)*(E21*E7-E6*E22)</f>
        <v>8.68567343754915E-05</v>
      </c>
      <c r="F51">
        <f>-0.017/(F7*F7+F22*F22)*(F21*F7-F6*F22)</f>
        <v>0.0002224577165203755</v>
      </c>
      <c r="G51">
        <f>(B51*B$4+C51*C$4+D51*D$4+E51*E$4+F51*F$4)/SUM(B$4:F$4)</f>
        <v>6.189303831683413E-08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-3.0531133177191805E-16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10000.032244534379</v>
      </c>
      <c r="C62">
        <f>C7+(2/0.017)*(C8*C50-C23*C51)</f>
        <v>10000.00055004283</v>
      </c>
      <c r="D62">
        <f>D7+(2/0.017)*(D8*D50-D23*D51)</f>
        <v>10000.02091624458</v>
      </c>
      <c r="E62">
        <f>E7+(2/0.017)*(E8*E50-E23*E51)</f>
        <v>10000.00283666944</v>
      </c>
      <c r="F62">
        <f>F7+(2/0.017)*(F8*F50-F23*F51)</f>
        <v>9999.880429585715</v>
      </c>
    </row>
    <row r="63" spans="1:6" ht="12.75">
      <c r="A63" t="s">
        <v>67</v>
      </c>
      <c r="B63">
        <f>B8+(3/0.017)*(B9*B50-B24*B51)</f>
        <v>0.3350943513783763</v>
      </c>
      <c r="C63">
        <f>C8+(3/0.017)*(C9*C50-C24*C51)</f>
        <v>1.1376053726614985</v>
      </c>
      <c r="D63">
        <f>D8+(3/0.017)*(D9*D50-D24*D51)</f>
        <v>0.5813711691202574</v>
      </c>
      <c r="E63">
        <f>E8+(3/0.017)*(E9*E50-E24*E51)</f>
        <v>0.7109370675529154</v>
      </c>
      <c r="F63">
        <f>F8+(3/0.017)*(F9*F50-F24*F51)</f>
        <v>-4.0579479090442225</v>
      </c>
    </row>
    <row r="64" spans="1:6" ht="12.75">
      <c r="A64" t="s">
        <v>68</v>
      </c>
      <c r="B64">
        <f>B9+(4/0.017)*(B10*B50-B25*B51)</f>
        <v>-0.2934023097958589</v>
      </c>
      <c r="C64">
        <f>C9+(4/0.017)*(C10*C50-C25*C51)</f>
        <v>0.23390763653811084</v>
      </c>
      <c r="D64">
        <f>D9+(4/0.017)*(D10*D50-D25*D51)</f>
        <v>0.689121765365388</v>
      </c>
      <c r="E64">
        <f>E9+(4/0.017)*(E10*E50-E25*E51)</f>
        <v>0.024078637698136694</v>
      </c>
      <c r="F64">
        <f>F9+(4/0.017)*(F10*F50-F25*F51)</f>
        <v>-1.9341411383648137</v>
      </c>
    </row>
    <row r="65" spans="1:6" ht="12.75">
      <c r="A65" t="s">
        <v>69</v>
      </c>
      <c r="B65">
        <f>B10+(5/0.017)*(B11*B50-B26*B51)</f>
        <v>-0.6669998510687992</v>
      </c>
      <c r="C65">
        <f>C10+(5/0.017)*(C11*C50-C26*C51)</f>
        <v>-0.19254412761963613</v>
      </c>
      <c r="D65">
        <f>D10+(5/0.017)*(D11*D50-D26*D51)</f>
        <v>-0.4402199717805071</v>
      </c>
      <c r="E65">
        <f>E10+(5/0.017)*(E11*E50-E26*E51)</f>
        <v>-0.15614024839780047</v>
      </c>
      <c r="F65">
        <f>F10+(5/0.017)*(F11*F50-F26*F51)</f>
        <v>-0.05800798412610325</v>
      </c>
    </row>
    <row r="66" spans="1:6" ht="12.75">
      <c r="A66" t="s">
        <v>70</v>
      </c>
      <c r="B66">
        <f>B11+(6/0.017)*(B12*B50-B27*B51)</f>
        <v>1.6843395244552326</v>
      </c>
      <c r="C66">
        <f>C11+(6/0.017)*(C12*C50-C27*C51)</f>
        <v>-0.34314607878532327</v>
      </c>
      <c r="D66">
        <f>D11+(6/0.017)*(D12*D50-D27*D51)</f>
        <v>-2.1388513773893547</v>
      </c>
      <c r="E66">
        <f>E11+(6/0.017)*(E12*E50-E27*E51)</f>
        <v>-2.020001352824977</v>
      </c>
      <c r="F66">
        <f>F11+(6/0.017)*(F12*F50-F27*F51)</f>
        <v>11.83863080723142</v>
      </c>
    </row>
    <row r="67" spans="1:6" ht="12.75">
      <c r="A67" t="s">
        <v>71</v>
      </c>
      <c r="B67">
        <f>B12+(7/0.017)*(B13*B50-B28*B51)</f>
        <v>-0.07447110584463874</v>
      </c>
      <c r="C67">
        <f>C12+(7/0.017)*(C13*C50-C28*C51)</f>
        <v>0.31777913836009214</v>
      </c>
      <c r="D67">
        <f>D12+(7/0.017)*(D13*D50-D28*D51)</f>
        <v>0.056451437820165526</v>
      </c>
      <c r="E67">
        <f>E12+(7/0.017)*(E13*E50-E28*E51)</f>
        <v>0.3343407740332617</v>
      </c>
      <c r="F67">
        <f>F12+(7/0.017)*(F13*F50-F28*F51)</f>
        <v>-0.1948251706174598</v>
      </c>
    </row>
    <row r="68" spans="1:6" ht="12.75">
      <c r="A68" t="s">
        <v>72</v>
      </c>
      <c r="B68">
        <f>B13+(8/0.017)*(B14*B50-B29*B51)</f>
        <v>-0.09545656676941552</v>
      </c>
      <c r="C68">
        <f>C13+(8/0.017)*(C14*C50-C29*C51)</f>
        <v>0.09279870808792</v>
      </c>
      <c r="D68">
        <f>D13+(8/0.017)*(D14*D50-D29*D51)</f>
        <v>0.10326614642643463</v>
      </c>
      <c r="E68">
        <f>E13+(8/0.017)*(E14*E50-E29*E51)</f>
        <v>0.07434255559825498</v>
      </c>
      <c r="F68">
        <f>F13+(8/0.017)*(F14*F50-F29*F51)</f>
        <v>-0.000918804584252305</v>
      </c>
    </row>
    <row r="69" spans="1:6" ht="12.75">
      <c r="A69" t="s">
        <v>73</v>
      </c>
      <c r="B69">
        <f>B14+(9/0.017)*(B15*B50-B30*B51)</f>
        <v>-0.1220145517957492</v>
      </c>
      <c r="C69">
        <f>C14+(9/0.017)*(C15*C50-C30*C51)</f>
        <v>-0.052790348368381895</v>
      </c>
      <c r="D69">
        <f>D14+(9/0.017)*(D15*D50-D30*D51)</f>
        <v>-0.08822781391763444</v>
      </c>
      <c r="E69">
        <f>E14+(9/0.017)*(E15*E50-E30*E51)</f>
        <v>-0.10129401758994637</v>
      </c>
      <c r="F69">
        <f>F14+(9/0.017)*(F15*F50-F30*F51)</f>
        <v>0.021265407559380098</v>
      </c>
    </row>
    <row r="70" spans="1:6" ht="12.75">
      <c r="A70" t="s">
        <v>74</v>
      </c>
      <c r="B70">
        <f>B15+(10/0.017)*(B16*B50-B31*B51)</f>
        <v>-0.2851272779766733</v>
      </c>
      <c r="C70">
        <f>C15+(10/0.017)*(C16*C50-C31*C51)</f>
        <v>-0.05278756498868021</v>
      </c>
      <c r="D70">
        <f>D15+(10/0.017)*(D16*D50-D31*D51)</f>
        <v>0.06962602840293987</v>
      </c>
      <c r="E70">
        <f>E15+(10/0.017)*(E16*E50-E31*E51)</f>
        <v>0.07504290541406358</v>
      </c>
      <c r="F70">
        <f>F15+(10/0.017)*(F16*F50-F31*F51)</f>
        <v>-0.1168335738007137</v>
      </c>
    </row>
    <row r="71" spans="1:6" ht="12.75">
      <c r="A71" t="s">
        <v>75</v>
      </c>
      <c r="B71">
        <f>B16+(11/0.017)*(B17*B50-B32*B51)</f>
        <v>0.010203103747918807</v>
      </c>
      <c r="C71">
        <f>C16+(11/0.017)*(C17*C50-C32*C51)</f>
        <v>0.025909015704172637</v>
      </c>
      <c r="D71">
        <f>D16+(11/0.017)*(D17*D50-D32*D51)</f>
        <v>0.024813793085787843</v>
      </c>
      <c r="E71">
        <f>E16+(11/0.017)*(E17*E50-E32*E51)</f>
        <v>0.015468135341512557</v>
      </c>
      <c r="F71">
        <f>F16+(11/0.017)*(F17*F50-F32*F51)</f>
        <v>-0.015658711909368458</v>
      </c>
    </row>
    <row r="72" spans="1:6" ht="12.75">
      <c r="A72" t="s">
        <v>76</v>
      </c>
      <c r="B72">
        <f>B17+(12/0.017)*(B18*B50-B33*B51)</f>
        <v>-0.059498173252738734</v>
      </c>
      <c r="C72">
        <f>C17+(12/0.017)*(C18*C50-C33*C51)</f>
        <v>-0.04149480394865623</v>
      </c>
      <c r="D72">
        <f>D17+(12/0.017)*(D18*D50-D33*D51)</f>
        <v>-0.024000994017017295</v>
      </c>
      <c r="E72">
        <f>E17+(12/0.017)*(E18*E50-E33*E51)</f>
        <v>-0.04221442463090307</v>
      </c>
      <c r="F72">
        <f>F17+(12/0.017)*(F18*F50-F33*F51)</f>
        <v>-0.028825911929586053</v>
      </c>
    </row>
    <row r="73" spans="1:6" ht="12.75">
      <c r="A73" t="s">
        <v>77</v>
      </c>
      <c r="B73">
        <f>B18+(13/0.017)*(B19*B50-B34*B51)</f>
        <v>0.009386810163362406</v>
      </c>
      <c r="C73">
        <f>C18+(13/0.017)*(C19*C50-C34*C51)</f>
        <v>0.0009886753827587805</v>
      </c>
      <c r="D73">
        <f>D18+(13/0.017)*(D19*D50-D34*D51)</f>
        <v>0.024310289593296605</v>
      </c>
      <c r="E73">
        <f>E18+(13/0.017)*(E19*E50-E34*E51)</f>
        <v>0.0307259457102584</v>
      </c>
      <c r="F73">
        <f>F18+(13/0.017)*(F19*F50-F34*F51)</f>
        <v>0.012314618269794483</v>
      </c>
    </row>
    <row r="74" spans="1:6" ht="12.75">
      <c r="A74" t="s">
        <v>78</v>
      </c>
      <c r="B74">
        <f>B19+(14/0.017)*(B20*B50-B35*B51)</f>
        <v>-0.2136895050730139</v>
      </c>
      <c r="C74">
        <f>C19+(14/0.017)*(C20*C50-C35*C51)</f>
        <v>-0.1876826887999332</v>
      </c>
      <c r="D74">
        <f>D19+(14/0.017)*(D20*D50-D35*D51)</f>
        <v>-0.1877102033660905</v>
      </c>
      <c r="E74">
        <f>E19+(14/0.017)*(E20*E50-E35*E51)</f>
        <v>-0.20048350587571087</v>
      </c>
      <c r="F74">
        <f>F19+(14/0.017)*(F20*F50-F35*F51)</f>
        <v>-0.18135147122059192</v>
      </c>
    </row>
    <row r="75" spans="1:6" ht="12.75">
      <c r="A75" t="s">
        <v>79</v>
      </c>
      <c r="B75" s="53">
        <f>B20</f>
        <v>0.00242062</v>
      </c>
      <c r="C75" s="53">
        <f>C20</f>
        <v>0.003720919</v>
      </c>
      <c r="D75" s="53">
        <f>D20</f>
        <v>0.002382625</v>
      </c>
      <c r="E75" s="53">
        <f>E20</f>
        <v>-0.002557129</v>
      </c>
      <c r="F75" s="53">
        <f>F20</f>
        <v>-0.00725819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119.00344863047873</v>
      </c>
      <c r="C82">
        <f>C22+(2/0.017)*(C8*C51+C23*C50)</f>
        <v>53.1337174256626</v>
      </c>
      <c r="D82">
        <f>D22+(2/0.017)*(D8*D51+D23*D50)</f>
        <v>-6.039893909737092</v>
      </c>
      <c r="E82">
        <f>E22+(2/0.017)*(E8*E51+E23*E50)</f>
        <v>-52.176511661142314</v>
      </c>
      <c r="F82">
        <f>F22+(2/0.017)*(F8*F51+F23*F50)</f>
        <v>-119.46239604135471</v>
      </c>
    </row>
    <row r="83" spans="1:6" ht="12.75">
      <c r="A83" t="s">
        <v>82</v>
      </c>
      <c r="B83">
        <f>B23+(3/0.017)*(B9*B51+B24*B50)</f>
        <v>-1.2169850983273214</v>
      </c>
      <c r="C83">
        <f>C23+(3/0.017)*(C9*C51+C24*C50)</f>
        <v>0.3533090485650448</v>
      </c>
      <c r="D83">
        <f>D23+(3/0.017)*(D9*D51+D24*D50)</f>
        <v>1.0859215284235355</v>
      </c>
      <c r="E83">
        <f>E23+(3/0.017)*(E9*E51+E24*E50)</f>
        <v>0.40931812174399096</v>
      </c>
      <c r="F83">
        <f>F23+(3/0.017)*(F9*F51+F24*F50)</f>
        <v>5.897827344726344</v>
      </c>
    </row>
    <row r="84" spans="1:6" ht="12.75">
      <c r="A84" t="s">
        <v>83</v>
      </c>
      <c r="B84">
        <f>B24+(4/0.017)*(B10*B51+B25*B50)</f>
        <v>-2.8348774324822403</v>
      </c>
      <c r="C84">
        <f>C24+(4/0.017)*(C10*C51+C25*C50)</f>
        <v>-0.2004563262125313</v>
      </c>
      <c r="D84">
        <f>D24+(4/0.017)*(D10*D51+D25*D50)</f>
        <v>-2.866303115361799</v>
      </c>
      <c r="E84">
        <f>E24+(4/0.017)*(E10*E51+E25*E50)</f>
        <v>-2.5178691095597148</v>
      </c>
      <c r="F84">
        <f>F24+(4/0.017)*(F10*F51+F25*F50)</f>
        <v>-2.172288438944777</v>
      </c>
    </row>
    <row r="85" spans="1:6" ht="12.75">
      <c r="A85" t="s">
        <v>84</v>
      </c>
      <c r="B85">
        <f>B25+(5/0.017)*(B11*B51+B26*B50)</f>
        <v>-0.5464638244870892</v>
      </c>
      <c r="C85">
        <f>C25+(5/0.017)*(C11*C51+C26*C50)</f>
        <v>-0.8515532607131228</v>
      </c>
      <c r="D85">
        <f>D25+(5/0.017)*(D11*D51+D26*D50)</f>
        <v>0.3919290181943941</v>
      </c>
      <c r="E85">
        <f>E25+(5/0.017)*(E11*E51+E26*E50)</f>
        <v>0.29247942453726067</v>
      </c>
      <c r="F85">
        <f>F25+(5/0.017)*(F11*F51+F26*F50)</f>
        <v>-0.42880768980658857</v>
      </c>
    </row>
    <row r="86" spans="1:6" ht="12.75">
      <c r="A86" t="s">
        <v>85</v>
      </c>
      <c r="B86">
        <f>B26+(6/0.017)*(B12*B51+B27*B50)</f>
        <v>0.6900946426199902</v>
      </c>
      <c r="C86">
        <f>C26+(6/0.017)*(C12*C51+C27*C50)</f>
        <v>-0.21484221992900263</v>
      </c>
      <c r="D86">
        <f>D26+(6/0.017)*(D12*D51+D27*D50)</f>
        <v>0.050643273286626274</v>
      </c>
      <c r="E86">
        <f>E26+(6/0.017)*(E12*E51+E27*E50)</f>
        <v>0.6257388919387296</v>
      </c>
      <c r="F86">
        <f>F26+(6/0.017)*(F12*F51+F27*F50)</f>
        <v>2.054587633877647</v>
      </c>
    </row>
    <row r="87" spans="1:6" ht="12.75">
      <c r="A87" t="s">
        <v>86</v>
      </c>
      <c r="B87">
        <f>B27+(7/0.017)*(B13*B51+B28*B50)</f>
        <v>-0.07681411486616982</v>
      </c>
      <c r="C87">
        <f>C27+(7/0.017)*(C13*C51+C28*C50)</f>
        <v>0.4506043566216021</v>
      </c>
      <c r="D87">
        <f>D27+(7/0.017)*(D13*D51+D28*D50)</f>
        <v>0.5545237327661804</v>
      </c>
      <c r="E87">
        <f>E27+(7/0.017)*(E13*E51+E28*E50)</f>
        <v>0.29584964891902155</v>
      </c>
      <c r="F87">
        <f>F27+(7/0.017)*(F13*F51+F28*F50)</f>
        <v>0.32866787011742615</v>
      </c>
    </row>
    <row r="88" spans="1:6" ht="12.75">
      <c r="A88" t="s">
        <v>87</v>
      </c>
      <c r="B88">
        <f>B28+(8/0.017)*(B14*B51+B29*B50)</f>
        <v>-0.10607585192451179</v>
      </c>
      <c r="C88">
        <f>C28+(8/0.017)*(C14*C51+C29*C50)</f>
        <v>0.2743169509066198</v>
      </c>
      <c r="D88">
        <f>D28+(8/0.017)*(D14*D51+D29*D50)</f>
        <v>0.216034955685198</v>
      </c>
      <c r="E88">
        <f>E28+(8/0.017)*(E14*E51+E29*E50)</f>
        <v>-0.10852475036837628</v>
      </c>
      <c r="F88">
        <f>F28+(8/0.017)*(F14*F51+F29*F50)</f>
        <v>-0.2390042253862468</v>
      </c>
    </row>
    <row r="89" spans="1:6" ht="12.75">
      <c r="A89" t="s">
        <v>88</v>
      </c>
      <c r="B89">
        <f>B29+(9/0.017)*(B15*B51+B30*B50)</f>
        <v>0.016770628877300443</v>
      </c>
      <c r="C89">
        <f>C29+(9/0.017)*(C15*C51+C30*C50)</f>
        <v>-0.04963389659635643</v>
      </c>
      <c r="D89">
        <f>D29+(9/0.017)*(D15*D51+D30*D50)</f>
        <v>0.09178339073793305</v>
      </c>
      <c r="E89">
        <f>E29+(9/0.017)*(E15*E51+E30*E50)</f>
        <v>0.044530548492376566</v>
      </c>
      <c r="F89">
        <f>F29+(9/0.017)*(F15*F51+F30*F50)</f>
        <v>0.047287927785986075</v>
      </c>
    </row>
    <row r="90" spans="1:6" ht="12.75">
      <c r="A90" t="s">
        <v>89</v>
      </c>
      <c r="B90">
        <f>B30+(10/0.017)*(B16*B51+B31*B50)</f>
        <v>0.10249417537048675</v>
      </c>
      <c r="C90">
        <f>C30+(10/0.017)*(C16*C51+C31*C50)</f>
        <v>-0.038354153901096255</v>
      </c>
      <c r="D90">
        <f>D30+(10/0.017)*(D16*D51+D31*D50)</f>
        <v>-0.024847687459749856</v>
      </c>
      <c r="E90">
        <f>E30+(10/0.017)*(E16*E51+E31*E50)</f>
        <v>0.07445347452670822</v>
      </c>
      <c r="F90">
        <f>F30+(10/0.017)*(F16*F51+F31*F50)</f>
        <v>0.3472359692446127</v>
      </c>
    </row>
    <row r="91" spans="1:6" ht="12.75">
      <c r="A91" t="s">
        <v>90</v>
      </c>
      <c r="B91">
        <f>B31+(11/0.017)*(B17*B51+B32*B50)</f>
        <v>-0.05034785356260235</v>
      </c>
      <c r="C91">
        <f>C31+(11/0.017)*(C17*C51+C32*C50)</f>
        <v>0.017633915246986764</v>
      </c>
      <c r="D91">
        <f>D31+(11/0.017)*(D17*D51+D32*D50)</f>
        <v>0.038795351424264796</v>
      </c>
      <c r="E91">
        <f>E31+(11/0.017)*(E17*E51+E32*E50)</f>
        <v>0.004925925582311404</v>
      </c>
      <c r="F91">
        <f>F31+(11/0.017)*(F17*F51+F32*F50)</f>
        <v>0.012425705398771041</v>
      </c>
    </row>
    <row r="92" spans="1:6" ht="12.75">
      <c r="A92" t="s">
        <v>91</v>
      </c>
      <c r="B92">
        <f>B32+(12/0.017)*(B18*B51+B33*B50)</f>
        <v>0.03552683747352433</v>
      </c>
      <c r="C92">
        <f>C32+(12/0.017)*(C18*C51+C33*C50)</f>
        <v>0.05304420175040471</v>
      </c>
      <c r="D92">
        <f>D32+(12/0.017)*(D18*D51+D33*D50)</f>
        <v>0.06274962590445543</v>
      </c>
      <c r="E92">
        <f>E32+(12/0.017)*(E18*E51+E33*E50)</f>
        <v>0.04573898816354757</v>
      </c>
      <c r="F92">
        <f>F32+(12/0.017)*(F18*F51+F33*F50)</f>
        <v>-0.01818866922798351</v>
      </c>
    </row>
    <row r="93" spans="1:6" ht="12.75">
      <c r="A93" t="s">
        <v>92</v>
      </c>
      <c r="B93">
        <f>B33+(13/0.017)*(B19*B51+B34*B50)</f>
        <v>0.10452599113595495</v>
      </c>
      <c r="C93">
        <f>C33+(13/0.017)*(C19*C51+C34*C50)</f>
        <v>0.1037820191403227</v>
      </c>
      <c r="D93">
        <f>D33+(13/0.017)*(D19*D51+D34*D50)</f>
        <v>0.10574669663894154</v>
      </c>
      <c r="E93">
        <f>E33+(13/0.017)*(E19*E51+E34*E50)</f>
        <v>0.09988120862126847</v>
      </c>
      <c r="F93">
        <f>F33+(13/0.017)*(F19*F51+F34*F50)</f>
        <v>0.08958385338375605</v>
      </c>
    </row>
    <row r="94" spans="1:6" ht="12.75">
      <c r="A94" t="s">
        <v>93</v>
      </c>
      <c r="B94">
        <f>B34+(14/0.017)*(B20*B51+B35*B50)</f>
        <v>-0.022111112614111434</v>
      </c>
      <c r="C94">
        <f>C34+(14/0.017)*(C20*C51+C35*C50)</f>
        <v>-0.02195095040796114</v>
      </c>
      <c r="D94">
        <f>D34+(14/0.017)*(D20*D51+D35*D50)</f>
        <v>-0.016168673982899052</v>
      </c>
      <c r="E94">
        <f>E34+(14/0.017)*(E20*E51+E35*E50)</f>
        <v>0.0072767546190027526</v>
      </c>
      <c r="F94">
        <f>F34+(14/0.017)*(F20*F51+F35*F50)</f>
        <v>-0.00899943593240636</v>
      </c>
    </row>
    <row r="95" spans="1:6" ht="12.75">
      <c r="A95" t="s">
        <v>94</v>
      </c>
      <c r="B95" s="53">
        <f>B35</f>
        <v>-0.01032199</v>
      </c>
      <c r="C95" s="53">
        <f>C35</f>
        <v>-0.002978972</v>
      </c>
      <c r="D95" s="53">
        <f>D35</f>
        <v>0.0002842723</v>
      </c>
      <c r="E95" s="53">
        <f>E35</f>
        <v>-0.002119798</v>
      </c>
      <c r="F95" s="53">
        <f>F35</f>
        <v>0.002518488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-3.0531034731291903E-16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-4.399711304056234E-17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0.33509327088572693</v>
      </c>
      <c r="C103">
        <f>C63*10000/C62</f>
        <v>1.137605310088334</v>
      </c>
      <c r="D103">
        <f>D63*10000/D62</f>
        <v>0.5813699531126443</v>
      </c>
      <c r="E103">
        <f>E63*10000/E62</f>
        <v>0.7109368658836273</v>
      </c>
      <c r="F103">
        <f>F63*10000/F62</f>
        <v>-4.057996430675661</v>
      </c>
      <c r="G103">
        <f>AVERAGE(C103:E103)</f>
        <v>0.8099707096948685</v>
      </c>
      <c r="H103">
        <f>STDEV(C103:E103)</f>
        <v>0.29104161171985415</v>
      </c>
      <c r="I103">
        <f>(B103*B4+C103*C4+D103*D4+E103*E4+F103*F4)/SUM(B4:F4)</f>
        <v>0.08959728277150356</v>
      </c>
      <c r="K103">
        <f>(LN(H103)+LN(H123))/2-LN(K114*K115^3)</f>
        <v>-4.944224630430443</v>
      </c>
    </row>
    <row r="104" spans="1:11" ht="12.75">
      <c r="A104" t="s">
        <v>68</v>
      </c>
      <c r="B104">
        <f>B64*10000/B62</f>
        <v>-0.2934013637368229</v>
      </c>
      <c r="C104">
        <f>C64*10000/C62</f>
        <v>0.23390762367218967</v>
      </c>
      <c r="D104">
        <f>D64*10000/D62</f>
        <v>0.6891203239844639</v>
      </c>
      <c r="E104">
        <f>E64*10000/E62</f>
        <v>0.02407863086782506</v>
      </c>
      <c r="F104">
        <f>F64*10000/F62</f>
        <v>-1.9341642652470628</v>
      </c>
      <c r="G104">
        <f>AVERAGE(C104:E104)</f>
        <v>0.31570219284149287</v>
      </c>
      <c r="H104">
        <f>STDEV(C104:E104)</f>
        <v>0.33998217167236183</v>
      </c>
      <c r="I104">
        <f>(B104*B4+C104*C4+D104*D4+E104*E4+F104*F4)/SUM(B4:F4)</f>
        <v>-0.07334367882195295</v>
      </c>
      <c r="K104">
        <f>(LN(H104)+LN(H124))/2-LN(K114*K115^4)</f>
        <v>-3.6412139894265496</v>
      </c>
    </row>
    <row r="105" spans="1:11" ht="12.75">
      <c r="A105" t="s">
        <v>69</v>
      </c>
      <c r="B105">
        <f>B65*10000/B62</f>
        <v>-0.6669977003657712</v>
      </c>
      <c r="C105">
        <f>C65*10000/C62</f>
        <v>-0.19254411702888502</v>
      </c>
      <c r="D105">
        <f>D65*10000/D62</f>
        <v>-0.4402190510075731</v>
      </c>
      <c r="E105">
        <f>E65*10000/E62</f>
        <v>-0.15614020410598592</v>
      </c>
      <c r="F105">
        <f>F65*10000/F62</f>
        <v>-0.05800867773826617</v>
      </c>
      <c r="G105">
        <f>AVERAGE(C105:E105)</f>
        <v>-0.262967790714148</v>
      </c>
      <c r="H105">
        <f>STDEV(C105:E105)</f>
        <v>0.15457948821150294</v>
      </c>
      <c r="I105">
        <f>(B105*B4+C105*C4+D105*D4+E105*E4+F105*F4)/SUM(B4:F4)</f>
        <v>-0.2937545273439427</v>
      </c>
      <c r="K105">
        <f>(LN(H105)+LN(H125))/2-LN(K114*K115^5)</f>
        <v>-3.814250661680828</v>
      </c>
    </row>
    <row r="106" spans="1:11" ht="12.75">
      <c r="A106" t="s">
        <v>70</v>
      </c>
      <c r="B106">
        <f>B66*10000/B62</f>
        <v>1.6843340933983744</v>
      </c>
      <c r="C106">
        <f>C66*10000/C62</f>
        <v>-0.34314605991082026</v>
      </c>
      <c r="D106">
        <f>D66*10000/D62</f>
        <v>-2.138846903724859</v>
      </c>
      <c r="E106">
        <f>E66*10000/E62</f>
        <v>-2.020000779817529</v>
      </c>
      <c r="F106">
        <f>F66*10000/F62</f>
        <v>11.838772363923036</v>
      </c>
      <c r="G106">
        <f>AVERAGE(C106:E106)</f>
        <v>-1.5006645811510693</v>
      </c>
      <c r="H106">
        <f>STDEV(C106:E106)</f>
        <v>1.0042001521373158</v>
      </c>
      <c r="I106">
        <f>(B106*B4+C106*C4+D106*D4+E106*E4+F106*F4)/SUM(B4:F4)</f>
        <v>0.743854060636835</v>
      </c>
      <c r="K106">
        <f>(LN(H106)+LN(H126))/2-LN(K114*K115^6)</f>
        <v>-2.5248635355098066</v>
      </c>
    </row>
    <row r="107" spans="1:11" ht="12.75">
      <c r="A107" t="s">
        <v>71</v>
      </c>
      <c r="B107">
        <f>B67*10000/B62</f>
        <v>-0.07447086571679977</v>
      </c>
      <c r="C107">
        <f>C67*10000/C62</f>
        <v>0.31777912088087945</v>
      </c>
      <c r="D107">
        <f>D67*10000/D62</f>
        <v>0.05645131974520446</v>
      </c>
      <c r="E107">
        <f>E67*10000/E62</f>
        <v>0.33434067919186294</v>
      </c>
      <c r="F107">
        <f>F67*10000/F62</f>
        <v>-0.19482750017795084</v>
      </c>
      <c r="G107">
        <f>AVERAGE(C107:E107)</f>
        <v>0.23619037327264894</v>
      </c>
      <c r="H107">
        <f>STDEV(C107:E107)</f>
        <v>0.15587869266076168</v>
      </c>
      <c r="I107">
        <f>(B107*B4+C107*C4+D107*D4+E107*E4+F107*F4)/SUM(B4:F4)</f>
        <v>0.13369859602423326</v>
      </c>
      <c r="K107">
        <f>(LN(H107)+LN(H127))/2-LN(K114*K115^7)</f>
        <v>-3.4621084403270506</v>
      </c>
    </row>
    <row r="108" spans="1:9" ht="12.75">
      <c r="A108" t="s">
        <v>72</v>
      </c>
      <c r="B108">
        <f>B68*10000/B62</f>
        <v>-0.0954562589751531</v>
      </c>
      <c r="C108">
        <f>C68*10000/C62</f>
        <v>0.09279870298359387</v>
      </c>
      <c r="D108">
        <f>D68*10000/D62</f>
        <v>0.10326593043288884</v>
      </c>
      <c r="E108">
        <f>E68*10000/E62</f>
        <v>0.0743425345097354</v>
      </c>
      <c r="F108">
        <f>F68*10000/F62</f>
        <v>-0.0009188155705681473</v>
      </c>
      <c r="G108">
        <f>AVERAGE(C108:E108)</f>
        <v>0.0901357226420727</v>
      </c>
      <c r="H108">
        <f>STDEV(C108:E108)</f>
        <v>0.014644429185064404</v>
      </c>
      <c r="I108">
        <f>(B108*B4+C108*C4+D108*D4+E108*E4+F108*F4)/SUM(B4:F4)</f>
        <v>0.05119498149022751</v>
      </c>
    </row>
    <row r="109" spans="1:9" ht="12.75">
      <c r="A109" t="s">
        <v>73</v>
      </c>
      <c r="B109">
        <f>B69*10000/B62</f>
        <v>-0.12201415836677679</v>
      </c>
      <c r="C109">
        <f>C69*10000/C62</f>
        <v>-0.05279034546468679</v>
      </c>
      <c r="D109">
        <f>D69*10000/D62</f>
        <v>-0.08822762937856696</v>
      </c>
      <c r="E109">
        <f>E69*10000/E62</f>
        <v>-0.1012939888561901</v>
      </c>
      <c r="F109">
        <f>F69*10000/F62</f>
        <v>0.021265661833779648</v>
      </c>
      <c r="G109">
        <f>AVERAGE(C109:E109)</f>
        <v>-0.08077065456648129</v>
      </c>
      <c r="H109">
        <f>STDEV(C109:E109)</f>
        <v>0.02509692631725231</v>
      </c>
      <c r="I109">
        <f>(B109*B4+C109*C4+D109*D4+E109*E4+F109*F4)/SUM(B4:F4)</f>
        <v>-0.07306659506241592</v>
      </c>
    </row>
    <row r="110" spans="1:11" ht="12.75">
      <c r="A110" t="s">
        <v>74</v>
      </c>
      <c r="B110">
        <f>B70*10000/B62</f>
        <v>-0.28512635860000607</v>
      </c>
      <c r="C110">
        <f>C70*10000/C62</f>
        <v>-0.0527875620851382</v>
      </c>
      <c r="D110">
        <f>D70*10000/D62</f>
        <v>0.06962588277174055</v>
      </c>
      <c r="E110">
        <f>E70*10000/E62</f>
        <v>0.07504288412687797</v>
      </c>
      <c r="F110">
        <f>F70*10000/F62</f>
        <v>-0.11683497080129987</v>
      </c>
      <c r="G110">
        <f>AVERAGE(C110:E110)</f>
        <v>0.030627068271160105</v>
      </c>
      <c r="H110">
        <f>STDEV(C110:E110)</f>
        <v>0.07228994670096806</v>
      </c>
      <c r="I110">
        <f>(B110*B4+C110*C4+D110*D4+E110*E4+F110*F4)/SUM(B4:F4)</f>
        <v>-0.034578934704103746</v>
      </c>
      <c r="K110">
        <f>EXP(AVERAGE(K103:K107))</f>
        <v>0.02529035322347923</v>
      </c>
    </row>
    <row r="111" spans="1:9" ht="12.75">
      <c r="A111" t="s">
        <v>75</v>
      </c>
      <c r="B111">
        <f>B71*10000/B62</f>
        <v>0.010203070848591933</v>
      </c>
      <c r="C111">
        <f>C71*10000/C62</f>
        <v>0.025909014279065886</v>
      </c>
      <c r="D111">
        <f>D71*10000/D62</f>
        <v>0.024813741184759885</v>
      </c>
      <c r="E111">
        <f>E71*10000/E62</f>
        <v>0.015468130953715117</v>
      </c>
      <c r="F111">
        <f>F71*10000/F62</f>
        <v>-0.01565889914347424</v>
      </c>
      <c r="G111">
        <f>AVERAGE(C111:E111)</f>
        <v>0.022063628805846964</v>
      </c>
      <c r="H111">
        <f>STDEV(C111:E111)</f>
        <v>0.005738061495477752</v>
      </c>
      <c r="I111">
        <f>(B111*B4+C111*C4+D111*D4+E111*E4+F111*F4)/SUM(B4:F4)</f>
        <v>0.015300857581674812</v>
      </c>
    </row>
    <row r="112" spans="1:9" ht="12.75">
      <c r="A112" t="s">
        <v>76</v>
      </c>
      <c r="B112">
        <f>B72*10000/B62</f>
        <v>-0.05949798140426804</v>
      </c>
      <c r="C112">
        <f>C72*10000/C62</f>
        <v>-0.04149480166626441</v>
      </c>
      <c r="D112">
        <f>D72*10000/D62</f>
        <v>-0.02400094381605619</v>
      </c>
      <c r="E112">
        <f>E72*10000/E62</f>
        <v>-0.04221441265606964</v>
      </c>
      <c r="F112">
        <f>F72*10000/F62</f>
        <v>-0.028826256606330525</v>
      </c>
      <c r="G112">
        <f>AVERAGE(C112:E112)</f>
        <v>-0.03590338604613008</v>
      </c>
      <c r="H112">
        <f>STDEV(C112:E112)</f>
        <v>0.010314095126299097</v>
      </c>
      <c r="I112">
        <f>(B112*B4+C112*C4+D112*D4+E112*E4+F112*F4)/SUM(B4:F4)</f>
        <v>-0.03835498878657842</v>
      </c>
    </row>
    <row r="113" spans="1:9" ht="12.75">
      <c r="A113" t="s">
        <v>77</v>
      </c>
      <c r="B113">
        <f>B73*10000/B62</f>
        <v>0.0093867798961277</v>
      </c>
      <c r="C113">
        <f>C73*10000/C62</f>
        <v>0.0009886753283774028</v>
      </c>
      <c r="D113">
        <f>D73*10000/D62</f>
        <v>0.024310238745406665</v>
      </c>
      <c r="E113">
        <f>E73*10000/E62</f>
        <v>0.03072593699432575</v>
      </c>
      <c r="F113">
        <f>F73*10000/F62</f>
        <v>0.012314765517955963</v>
      </c>
      <c r="G113">
        <f>AVERAGE(C113:E113)</f>
        <v>0.018674950356036606</v>
      </c>
      <c r="H113">
        <f>STDEV(C113:E113)</f>
        <v>0.01564907470973274</v>
      </c>
      <c r="I113">
        <f>(B113*B4+C113*C4+D113*D4+E113*E4+F113*F4)/SUM(B4:F4)</f>
        <v>0.01649395054247565</v>
      </c>
    </row>
    <row r="114" spans="1:11" ht="12.75">
      <c r="A114" t="s">
        <v>78</v>
      </c>
      <c r="B114">
        <f>B74*10000/B62</f>
        <v>-0.2136888160433764</v>
      </c>
      <c r="C114">
        <f>C74*10000/C62</f>
        <v>-0.18768267847658202</v>
      </c>
      <c r="D114">
        <f>D74*10000/D62</f>
        <v>-0.18770981074765933</v>
      </c>
      <c r="E114">
        <f>E74*10000/E62</f>
        <v>-0.20048344900518356</v>
      </c>
      <c r="F114">
        <f>F74*10000/F62</f>
        <v>-0.1813536396735747</v>
      </c>
      <c r="G114">
        <f>AVERAGE(C114:E114)</f>
        <v>-0.19195864607647498</v>
      </c>
      <c r="H114">
        <f>STDEV(C114:E114)</f>
        <v>0.007382708362790309</v>
      </c>
      <c r="I114">
        <f>(B114*B4+C114*C4+D114*D4+E114*E4+F114*F4)/SUM(B4:F4)</f>
        <v>-0.19367341093488102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0.0024206121948486866</v>
      </c>
      <c r="C115">
        <f>C75*10000/C62</f>
        <v>0.003720918795333529</v>
      </c>
      <c r="D115">
        <f>D75*10000/D62</f>
        <v>0.0023826200164536993</v>
      </c>
      <c r="E115">
        <f>E75*10000/E62</f>
        <v>-0.002557128274627237</v>
      </c>
      <c r="F115">
        <f>F75*10000/F62</f>
        <v>-0.007258276787516248</v>
      </c>
      <c r="G115">
        <f>AVERAGE(C115:E115)</f>
        <v>0.0011821368457199972</v>
      </c>
      <c r="H115">
        <f>STDEV(C115:E115)</f>
        <v>0.0033067111509129236</v>
      </c>
      <c r="I115">
        <f>(B115*B4+C115*C4+D115*D4+E115*E4+F115*F4)/SUM(B4:F4)</f>
        <v>0.00022879196402647586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119.00306491063695</v>
      </c>
      <c r="C122">
        <f>C82*10000/C62</f>
        <v>53.13371450308073</v>
      </c>
      <c r="D122">
        <f>D82*10000/D62</f>
        <v>-6.0398812765736904</v>
      </c>
      <c r="E122">
        <f>E82*10000/E62</f>
        <v>-52.1764968603949</v>
      </c>
      <c r="F122">
        <f>F82*10000/F62</f>
        <v>-119.46382447525315</v>
      </c>
      <c r="G122">
        <f>AVERAGE(C122:E122)</f>
        <v>-1.6942212112959514</v>
      </c>
      <c r="H122">
        <f>STDEV(C122:E122)</f>
        <v>52.78942815950169</v>
      </c>
      <c r="I122">
        <f>(B122*B4+C122*C4+D122*D4+E122*E4+F122*F4)/SUM(B4:F4)</f>
        <v>-0.1004098656894223</v>
      </c>
    </row>
    <row r="123" spans="1:9" ht="12.75">
      <c r="A123" t="s">
        <v>82</v>
      </c>
      <c r="B123">
        <f>B83*10000/B62</f>
        <v>-1.2169811742281904</v>
      </c>
      <c r="C123">
        <f>C83*10000/C62</f>
        <v>0.35330902913153495</v>
      </c>
      <c r="D123">
        <f>D83*10000/D62</f>
        <v>1.0859192570882579</v>
      </c>
      <c r="E123">
        <f>E83*10000/E62</f>
        <v>0.40931800563400317</v>
      </c>
      <c r="F123">
        <f>F83*10000/F62</f>
        <v>5.89789786613547</v>
      </c>
      <c r="G123">
        <f>AVERAGE(C123:E123)</f>
        <v>0.6161820972845986</v>
      </c>
      <c r="H123">
        <f>STDEV(C123:E123)</f>
        <v>0.4077670914106728</v>
      </c>
      <c r="I123">
        <f>(B123*B4+C123*C4+D123*D4+E123*E4+F123*F4)/SUM(B4:F4)</f>
        <v>1.0592680416401554</v>
      </c>
    </row>
    <row r="124" spans="1:9" ht="12.75">
      <c r="A124" t="s">
        <v>83</v>
      </c>
      <c r="B124">
        <f>B84*10000/B62</f>
        <v>-2.8348682915814316</v>
      </c>
      <c r="C124">
        <f>C84*10000/C62</f>
        <v>-0.2004563151865754</v>
      </c>
      <c r="D124">
        <f>D84*10000/D62</f>
        <v>-2.8662971201446386</v>
      </c>
      <c r="E124">
        <f>E84*10000/E62</f>
        <v>-2.5178683953236813</v>
      </c>
      <c r="F124">
        <f>F84*10000/F62</f>
        <v>-2.1723144133982135</v>
      </c>
      <c r="G124">
        <f>AVERAGE(C124:E124)</f>
        <v>-1.8615406102182985</v>
      </c>
      <c r="H124">
        <f>STDEV(C124:E124)</f>
        <v>1.4490519039947691</v>
      </c>
      <c r="I124">
        <f>(B124*B4+C124*C4+D124*D4+E124*E4+F124*F4)/SUM(B4:F4)</f>
        <v>-2.0441759304502805</v>
      </c>
    </row>
    <row r="125" spans="1:9" ht="12.75">
      <c r="A125" t="s">
        <v>84</v>
      </c>
      <c r="B125">
        <f>B85*10000/B62</f>
        <v>-0.5464620624456132</v>
      </c>
      <c r="C125">
        <f>C85*10000/C62</f>
        <v>-0.8515532138740488</v>
      </c>
      <c r="D125">
        <f>D85*10000/D62</f>
        <v>0.3919281984277884</v>
      </c>
      <c r="E125">
        <f>E85*10000/E62</f>
        <v>0.2924793415705397</v>
      </c>
      <c r="F125">
        <f>F85*10000/F62</f>
        <v>-0.42881281713920816</v>
      </c>
      <c r="G125">
        <f>AVERAGE(C125:E125)</f>
        <v>-0.055715224625240235</v>
      </c>
      <c r="H125">
        <f>STDEV(C125:E125)</f>
        <v>0.6910073064962797</v>
      </c>
      <c r="I125">
        <f>(B125*B4+C125*C4+D125*D4+E125*E4+F125*F4)/SUM(B4:F4)</f>
        <v>-0.1760193600045642</v>
      </c>
    </row>
    <row r="126" spans="1:9" ht="12.75">
      <c r="A126" t="s">
        <v>85</v>
      </c>
      <c r="B126">
        <f>B86*10000/B62</f>
        <v>0.6900924174491223</v>
      </c>
      <c r="C126">
        <f>C86*10000/C62</f>
        <v>-0.214842208111761</v>
      </c>
      <c r="D126">
        <f>D86*10000/D62</f>
        <v>0.05064316736013878</v>
      </c>
      <c r="E126">
        <f>E86*10000/E62</f>
        <v>0.6257387144373406</v>
      </c>
      <c r="F126">
        <f>F86*10000/F62</f>
        <v>2.0546122009608534</v>
      </c>
      <c r="G126">
        <f>AVERAGE(C126:E126)</f>
        <v>0.15384655789523946</v>
      </c>
      <c r="H126">
        <f>STDEV(C126:E126)</f>
        <v>0.4296885810698605</v>
      </c>
      <c r="I126">
        <f>(B126*B4+C126*C4+D126*D4+E126*E4+F126*F4)/SUM(B4:F4)</f>
        <v>0.4858573613345141</v>
      </c>
    </row>
    <row r="127" spans="1:9" ht="12.75">
      <c r="A127" t="s">
        <v>86</v>
      </c>
      <c r="B127">
        <f>B87*10000/B62</f>
        <v>-0.0768138671834317</v>
      </c>
      <c r="C127">
        <f>C87*10000/C62</f>
        <v>0.45060433183643384</v>
      </c>
      <c r="D127">
        <f>D87*10000/D62</f>
        <v>0.5545225729132043</v>
      </c>
      <c r="E127">
        <f>E87*10000/E62</f>
        <v>0.29584956499627957</v>
      </c>
      <c r="F127">
        <f>F87*10000/F62</f>
        <v>0.3286718000597559</v>
      </c>
      <c r="G127">
        <f>AVERAGE(C127:E127)</f>
        <v>0.4336588232486392</v>
      </c>
      <c r="H127">
        <f>STDEV(C127:E127)</f>
        <v>0.13016640869353194</v>
      </c>
      <c r="I127">
        <f>(B127*B4+C127*C4+D127*D4+E127*E4+F127*F4)/SUM(B4:F4)</f>
        <v>0.34600643889276606</v>
      </c>
    </row>
    <row r="128" spans="1:9" ht="12.75">
      <c r="A128" t="s">
        <v>87</v>
      </c>
      <c r="B128">
        <f>B88*10000/B62</f>
        <v>-0.10607550988896924</v>
      </c>
      <c r="C128">
        <f>C88*10000/C62</f>
        <v>0.2743169358180134</v>
      </c>
      <c r="D128">
        <f>D88*10000/D62</f>
        <v>0.21603450382214603</v>
      </c>
      <c r="E128">
        <f>E88*10000/E62</f>
        <v>-0.10852471958350071</v>
      </c>
      <c r="F128">
        <f>F88*10000/F62</f>
        <v>-0.23900708320384237</v>
      </c>
      <c r="G128">
        <f>AVERAGE(C128:E128)</f>
        <v>0.1272755733522196</v>
      </c>
      <c r="H128">
        <f>STDEV(C128:E128)</f>
        <v>0.20627783225850238</v>
      </c>
      <c r="I128">
        <f>(B128*B4+C128*C4+D128*D4+E128*E4+F128*F4)/SUM(B4:F4)</f>
        <v>0.0445033856907974</v>
      </c>
    </row>
    <row r="129" spans="1:9" ht="12.75">
      <c r="A129" t="s">
        <v>88</v>
      </c>
      <c r="B129">
        <f>B89*10000/B62</f>
        <v>0.016770574801362872</v>
      </c>
      <c r="C129">
        <f>C89*10000/C62</f>
        <v>-0.049633893866279685</v>
      </c>
      <c r="D129">
        <f>D89*10000/D62</f>
        <v>0.09178319876194968</v>
      </c>
      <c r="E129">
        <f>E89*10000/E62</f>
        <v>0.04453053586053554</v>
      </c>
      <c r="F129">
        <f>F89*10000/F62</f>
        <v>0.04728849321645855</v>
      </c>
      <c r="G129">
        <f>AVERAGE(C129:E129)</f>
        <v>0.028893280252068512</v>
      </c>
      <c r="H129">
        <f>STDEV(C129:E129)</f>
        <v>0.0719936896129008</v>
      </c>
      <c r="I129">
        <f>(B129*B4+C129*C4+D129*D4+E129*E4+F129*F4)/SUM(B4:F4)</f>
        <v>0.02964241310694965</v>
      </c>
    </row>
    <row r="130" spans="1:9" ht="12.75">
      <c r="A130" t="s">
        <v>89</v>
      </c>
      <c r="B130">
        <f>B90*10000/B62</f>
        <v>0.10249384488385625</v>
      </c>
      <c r="C130">
        <f>C90*10000/C62</f>
        <v>-0.038354151791453635</v>
      </c>
      <c r="D130">
        <f>D90*10000/D62</f>
        <v>-0.024847635487827747</v>
      </c>
      <c r="E130">
        <f>E90*10000/E62</f>
        <v>0.07445345340672463</v>
      </c>
      <c r="F130">
        <f>F90*10000/F62</f>
        <v>0.3472401212091276</v>
      </c>
      <c r="G130">
        <f>AVERAGE(C130:E130)</f>
        <v>0.0037505553758144148</v>
      </c>
      <c r="H130">
        <f>STDEV(C130:E130)</f>
        <v>0.0616017965496299</v>
      </c>
      <c r="I130">
        <f>(B130*B4+C130*C4+D130*D4+E130*E4+F130*F4)/SUM(B4:F4)</f>
        <v>0.06400125380995482</v>
      </c>
    </row>
    <row r="131" spans="1:9" ht="12.75">
      <c r="A131" t="s">
        <v>90</v>
      </c>
      <c r="B131">
        <f>B91*10000/B62</f>
        <v>-0.05034769121881631</v>
      </c>
      <c r="C131">
        <f>C91*10000/C62</f>
        <v>0.017633914277045953</v>
      </c>
      <c r="D131">
        <f>D91*10000/D62</f>
        <v>0.03879527027912862</v>
      </c>
      <c r="E131">
        <f>E91*10000/E62</f>
        <v>0.004925924184989544</v>
      </c>
      <c r="F131">
        <f>F91*10000/F62</f>
        <v>0.012425853975221807</v>
      </c>
      <c r="G131">
        <f>AVERAGE(C131:E131)</f>
        <v>0.02045170291372137</v>
      </c>
      <c r="H131">
        <f>STDEV(C131:E131)</f>
        <v>0.017109590901359283</v>
      </c>
      <c r="I131">
        <f>(B131*B4+C131*C4+D131*D4+E131*E4+F131*F4)/SUM(B4:F4)</f>
        <v>0.009172557235719693</v>
      </c>
    </row>
    <row r="132" spans="1:9" ht="12.75">
      <c r="A132" t="s">
        <v>91</v>
      </c>
      <c r="B132">
        <f>B92*10000/B62</f>
        <v>0.03552672291926048</v>
      </c>
      <c r="C132">
        <f>C92*10000/C62</f>
        <v>0.053044198832746574</v>
      </c>
      <c r="D132">
        <f>D92*10000/D62</f>
        <v>0.06274949465607768</v>
      </c>
      <c r="E132">
        <f>E92*10000/E62</f>
        <v>0.045738975188912255</v>
      </c>
      <c r="F132">
        <f>F92*10000/F62</f>
        <v>-0.018188886713255477</v>
      </c>
      <c r="G132">
        <f>AVERAGE(C132:E132)</f>
        <v>0.05384422289257884</v>
      </c>
      <c r="H132">
        <f>STDEV(C132:E132)</f>
        <v>0.008533432604054206</v>
      </c>
      <c r="I132">
        <f>(B132*B4+C132*C4+D132*D4+E132*E4+F132*F4)/SUM(B4:F4)</f>
        <v>0.04155844240297866</v>
      </c>
    </row>
    <row r="133" spans="1:9" ht="12.75">
      <c r="A133" t="s">
        <v>92</v>
      </c>
      <c r="B133">
        <f>B93*10000/B62</f>
        <v>0.10452565409785025</v>
      </c>
      <c r="C133">
        <f>C93*10000/C62</f>
        <v>0.10378201343186745</v>
      </c>
      <c r="D133">
        <f>D93*10000/D62</f>
        <v>0.10574647545702712</v>
      </c>
      <c r="E133">
        <f>E93*10000/E62</f>
        <v>0.09988118028827929</v>
      </c>
      <c r="F133">
        <f>F93*10000/F62</f>
        <v>0.0895849245544103</v>
      </c>
      <c r="G133">
        <f>AVERAGE(C133:E133)</f>
        <v>0.10313655639239129</v>
      </c>
      <c r="H133">
        <f>STDEV(C133:E133)</f>
        <v>0.002985445183969481</v>
      </c>
      <c r="I133">
        <f>(B133*B4+C133*C4+D133*D4+E133*E4+F133*F4)/SUM(B4:F4)</f>
        <v>0.10152136845137993</v>
      </c>
    </row>
    <row r="134" spans="1:9" ht="12.75">
      <c r="A134" t="s">
        <v>93</v>
      </c>
      <c r="B134">
        <f>B94*10000/B62</f>
        <v>-0.02211104131808824</v>
      </c>
      <c r="C134">
        <f>C94*10000/C62</f>
        <v>-0.02195094920056492</v>
      </c>
      <c r="D134">
        <f>D94*10000/D62</f>
        <v>-0.01616864016417583</v>
      </c>
      <c r="E134">
        <f>E94*10000/E62</f>
        <v>0.007276752554828593</v>
      </c>
      <c r="F134">
        <f>F94*10000/F62</f>
        <v>-0.008999543540321309</v>
      </c>
      <c r="G134">
        <f>AVERAGE(C134:E134)</f>
        <v>-0.01028094560330405</v>
      </c>
      <c r="H134">
        <f>STDEV(C134:E134)</f>
        <v>0.015477834083202585</v>
      </c>
      <c r="I134">
        <f>(B134*B4+C134*C4+D134*D4+E134*E4+F134*F4)/SUM(B4:F4)</f>
        <v>-0.011806332129552498</v>
      </c>
    </row>
    <row r="135" spans="1:9" ht="12.75">
      <c r="A135" t="s">
        <v>94</v>
      </c>
      <c r="B135">
        <f>B95*10000/B62</f>
        <v>-0.010321956717331177</v>
      </c>
      <c r="C135">
        <f>C95*10000/C62</f>
        <v>-0.00297897183614379</v>
      </c>
      <c r="D135">
        <f>D95*10000/D62</f>
        <v>0.00028427170541034825</v>
      </c>
      <c r="E135">
        <f>E95*10000/E62</f>
        <v>-0.0021197973986835502</v>
      </c>
      <c r="F135">
        <f>F95*10000/F62</f>
        <v>0.002518518114025428</v>
      </c>
      <c r="G135">
        <f>AVERAGE(C135:E135)</f>
        <v>-0.001604832509805664</v>
      </c>
      <c r="H135">
        <f>STDEV(C135:E135)</f>
        <v>0.0016914730948071443</v>
      </c>
      <c r="I135">
        <f>(B135*B4+C135*C4+D135*D4+E135*E4+F135*F4)/SUM(B4:F4)</f>
        <v>-0.002308500702447414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2004-08-13T06:20:16Z</cp:lastPrinted>
  <dcterms:created xsi:type="dcterms:W3CDTF">2004-08-13T06:20:16Z</dcterms:created>
  <dcterms:modified xsi:type="dcterms:W3CDTF">2005-04-11T16:52:46Z</dcterms:modified>
  <cp:category/>
  <cp:version/>
  <cp:contentType/>
  <cp:contentStatus/>
</cp:coreProperties>
</file>