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<sst xmlns="http://schemas.openxmlformats.org/spreadsheetml/2006/main" count="202" uniqueCount="98">
  <si>
    <t xml:space="preserve"> Thu 12/08/2004       12:20:56</t>
  </si>
  <si>
    <t>LISSNER</t>
  </si>
  <si>
    <t>HCMQAP303_A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</si>
  <si>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</si>
  <si>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</si>
  <si>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</si>
  <si>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</si>
  <si>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</si>
  <si>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</si>
  <si>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</si>
  <si>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</si>
  <si>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</si>
  <si>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</si>
  <si>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</si>
  <si>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</si>
  <si>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</si>
  <si>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</si>
  <si>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</si>
  <si>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</si>
  <si>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</si>
  <si>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</si>
  <si>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</si>
  <si>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</si>
  <si>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</si>
  <si>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</si>
  <si>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</si>
  <si>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</si>
  <si>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</si>
  <si>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</si>
  <si>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</si>
  <si>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</si>
  <si>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</si>
  <si>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</si>
  <si>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</si>
  <si>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</si>
  <si>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</si>
  <si>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</si>
  <si>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</si>
  <si>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</si>
  <si>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</si>
  <si>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</si>
  <si>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</si>
  <si>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</si>
  <si>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</si>
  <si>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</si>
  <si>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</si>
  <si>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</si>
  <si>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</si>
  <si>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</si>
  <si>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</si>
  <si>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</si>
  <si>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</si>
  <si>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</si>
  <si>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</si>
  <si>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</si>
  <si>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</si>
  <si>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</si>
  <si>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</si>
  <si>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</si>
  <si>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</si>
  <si>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</si>
  <si>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</si>
  <si>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</si>
  <si>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</si>
  <si>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</si>
  <si>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</si>
  <si>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</si>
  <si>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</si>
  <si>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</si>
  <si>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</si>
  <si>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</si>
  <si>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</si>
  <si>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</si>
  <si>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</si>
  <si>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</si>
  <si>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</si>
  <si>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</si>
  <si>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</si>
  <si>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</si>
  <si>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</si>
  <si>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</si>
  <si>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</si>
  <si>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</si>
  <si>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</si>
  <si>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</si>
  <si>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</si>
  <si>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</si>
  <si>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</si>
  <si>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</si>
  <si>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</si>
  <si>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</si>
  <si>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</si>
  <si>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</si>
  <si>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</si>
  <si>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</si>
  <si>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</si>
  <si>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</si>
  <si>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HCMQAP303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</si>
</sst>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-2.353534</c:v>
                </c:pt>
                <c:pt idx="1">
                  <c:v>-0.9050395</c:v>
                </c:pt>
                <c:pt idx="2">
                  <c:v>0.4103692</c:v>
                </c:pt>
                <c:pt idx="3">
                  <c:v>0.1151686</c:v>
                </c:pt>
                <c:pt idx="4">
                  <c:v>-4.763749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-2.472216</c:v>
                </c:pt>
                <c:pt idx="1">
                  <c:v>-1.232433</c:v>
                </c:pt>
                <c:pt idx="2">
                  <c:v>-1.432509</c:v>
                </c:pt>
                <c:pt idx="3">
                  <c:v>0.0008771833</c:v>
                </c:pt>
                <c:pt idx="4">
                  <c:v>8.151909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2.141222</c:v>
                </c:pt>
                <c:pt idx="1">
                  <c:v>2.700788</c:v>
                </c:pt>
                <c:pt idx="2">
                  <c:v>2.999251</c:v>
                </c:pt>
                <c:pt idx="3">
                  <c:v>2.566147</c:v>
                </c:pt>
                <c:pt idx="4">
                  <c:v>10.80981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1.354388</c:v>
                </c:pt>
                <c:pt idx="1">
                  <c:v>0.02106161</c:v>
                </c:pt>
                <c:pt idx="2">
                  <c:v>0.2896246</c:v>
                </c:pt>
                <c:pt idx="3">
                  <c:v>0.5765962</c:v>
                </c:pt>
                <c:pt idx="4">
                  <c:v>2.499947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0.6117583</c:v>
                </c:pt>
                <c:pt idx="1">
                  <c:v>0.01805631</c:v>
                </c:pt>
                <c:pt idx="2">
                  <c:v>0.4599951</c:v>
                </c:pt>
                <c:pt idx="3">
                  <c:v>0.7553072</c:v>
                </c:pt>
                <c:pt idx="4">
                  <c:v>-1.149544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0.0812245</c:v>
                </c:pt>
                <c:pt idx="1">
                  <c:v>0.03041497</c:v>
                </c:pt>
                <c:pt idx="2">
                  <c:v>0.8890515</c:v>
                </c:pt>
                <c:pt idx="3">
                  <c:v>2.32485</c:v>
                </c:pt>
                <c:pt idx="4">
                  <c:v>1.532629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0.3367112</c:v>
                </c:pt>
                <c:pt idx="1">
                  <c:v>0.458624</c:v>
                </c:pt>
                <c:pt idx="2">
                  <c:v>0.2104688</c:v>
                </c:pt>
                <c:pt idx="3">
                  <c:v>0.001627015</c:v>
                </c:pt>
                <c:pt idx="4">
                  <c:v>-0.3216085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-1.277323</c:v>
                </c:pt>
                <c:pt idx="1">
                  <c:v>-0.5771411</c:v>
                </c:pt>
                <c:pt idx="2">
                  <c:v>-1.123049</c:v>
                </c:pt>
                <c:pt idx="3">
                  <c:v>-0.5800354</c:v>
                </c:pt>
                <c:pt idx="4">
                  <c:v>-4.526354</c:v>
                </c:pt>
              </c:numCache>
            </c:numRef>
          </c:val>
          <c:smooth val="0"/>
        </c:ser>
        <c:marker val="1"/>
        <c:axId val="66951435"/>
        <c:axId val="65692004"/>
      </c:lineChart>
      <c:catAx>
        <c:axId val="66951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692004"/>
        <c:crosses val="autoZero"/>
        <c:auto val="1"/>
        <c:lblOffset val="100"/>
        <c:noMultiLvlLbl val="0"/>
      </c:catAx>
      <c:valAx>
        <c:axId val="6569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9514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-0.003755</v>
      </c>
      <c r="D4" s="13">
        <v>-0.003753</v>
      </c>
      <c r="E4" s="13">
        <v>-0.003756</v>
      </c>
      <c r="F4" s="24">
        <v>-0.002089</v>
      </c>
      <c r="G4" s="34">
        <v>-0.01171</v>
      </c>
    </row>
    <row r="5" spans="1:7" ht="12.75" thickBot="1">
      <c r="A5" s="44" t="s">
        <v>13</v>
      </c>
      <c r="B5" s="45">
        <v>7.638373</v>
      </c>
      <c r="C5" s="46">
        <v>3.312025</v>
      </c>
      <c r="D5" s="46">
        <v>-0.872397</v>
      </c>
      <c r="E5" s="46">
        <v>-3.809166</v>
      </c>
      <c r="F5" s="47">
        <v>-5.877219</v>
      </c>
      <c r="G5" s="48">
        <v>17.984524</v>
      </c>
    </row>
    <row r="6" spans="1:7" ht="12.75" thickTop="1">
      <c r="A6" s="6" t="s">
        <v>14</v>
      </c>
      <c r="B6" s="39">
        <v>-0.8012994</v>
      </c>
      <c r="C6" s="40">
        <v>103.2696</v>
      </c>
      <c r="D6" s="40">
        <v>120.6203</v>
      </c>
      <c r="E6" s="40">
        <v>-79.60962</v>
      </c>
      <c r="F6" s="41">
        <v>-258.3861</v>
      </c>
      <c r="G6" s="42">
        <v>0.005909126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-2.353534</v>
      </c>
      <c r="C8" s="14">
        <v>-0.9050395</v>
      </c>
      <c r="D8" s="14">
        <v>0.4103692</v>
      </c>
      <c r="E8" s="14">
        <v>0.1151686</v>
      </c>
      <c r="F8" s="25">
        <v>-4.763749</v>
      </c>
      <c r="G8" s="35">
        <v>-1.069445</v>
      </c>
    </row>
    <row r="9" spans="1:7" ht="12">
      <c r="A9" s="20" t="s">
        <v>17</v>
      </c>
      <c r="B9" s="29">
        <v>0.6117583</v>
      </c>
      <c r="C9" s="14">
        <v>0.01805631</v>
      </c>
      <c r="D9" s="14">
        <v>0.4599951</v>
      </c>
      <c r="E9" s="14">
        <v>0.7553072</v>
      </c>
      <c r="F9" s="25">
        <v>-1.149544</v>
      </c>
      <c r="G9" s="35">
        <v>0.2314669</v>
      </c>
    </row>
    <row r="10" spans="1:7" ht="12">
      <c r="A10" s="20" t="s">
        <v>18</v>
      </c>
      <c r="B10" s="29">
        <v>0.3367112</v>
      </c>
      <c r="C10" s="14">
        <v>0.458624</v>
      </c>
      <c r="D10" s="14">
        <v>0.2104688</v>
      </c>
      <c r="E10" s="14">
        <v>0.001627015</v>
      </c>
      <c r="F10" s="25">
        <v>-0.3216085</v>
      </c>
      <c r="G10" s="35">
        <v>0.1671063</v>
      </c>
    </row>
    <row r="11" spans="1:7" ht="12">
      <c r="A11" s="21" t="s">
        <v>19</v>
      </c>
      <c r="B11" s="31">
        <v>2.141222</v>
      </c>
      <c r="C11" s="16">
        <v>2.700788</v>
      </c>
      <c r="D11" s="16">
        <v>2.999251</v>
      </c>
      <c r="E11" s="16">
        <v>2.566147</v>
      </c>
      <c r="F11" s="27">
        <v>10.80981</v>
      </c>
      <c r="G11" s="37">
        <v>3.743443</v>
      </c>
    </row>
    <row r="12" spans="1:7" ht="12">
      <c r="A12" s="20" t="s">
        <v>20</v>
      </c>
      <c r="B12" s="29">
        <v>-0.08097553</v>
      </c>
      <c r="C12" s="14">
        <v>0.03850962</v>
      </c>
      <c r="D12" s="14">
        <v>0.06653438</v>
      </c>
      <c r="E12" s="14">
        <v>0.1331886</v>
      </c>
      <c r="F12" s="25">
        <v>-0.4794212</v>
      </c>
      <c r="G12" s="35">
        <v>-0.01856465</v>
      </c>
    </row>
    <row r="13" spans="1:7" ht="12">
      <c r="A13" s="20" t="s">
        <v>21</v>
      </c>
      <c r="B13" s="29">
        <v>-0.02022538</v>
      </c>
      <c r="C13" s="14">
        <v>-0.05068481</v>
      </c>
      <c r="D13" s="14">
        <v>-0.06377557</v>
      </c>
      <c r="E13" s="14">
        <v>0.07365289</v>
      </c>
      <c r="F13" s="25">
        <v>-0.1398326</v>
      </c>
      <c r="G13" s="35">
        <v>-0.03144148</v>
      </c>
    </row>
    <row r="14" spans="1:7" ht="12">
      <c r="A14" s="20" t="s">
        <v>22</v>
      </c>
      <c r="B14" s="29">
        <v>0.02149772</v>
      </c>
      <c r="C14" s="14">
        <v>0.01016667</v>
      </c>
      <c r="D14" s="14">
        <v>0.01514496</v>
      </c>
      <c r="E14" s="14">
        <v>0.009520888</v>
      </c>
      <c r="F14" s="25">
        <v>0.1736332</v>
      </c>
      <c r="G14" s="35">
        <v>0.03471169</v>
      </c>
    </row>
    <row r="15" spans="1:7" ht="12">
      <c r="A15" s="21" t="s">
        <v>23</v>
      </c>
      <c r="B15" s="31">
        <v>-0.4633366</v>
      </c>
      <c r="C15" s="16">
        <v>-0.2859815</v>
      </c>
      <c r="D15" s="16">
        <v>-0.2730119</v>
      </c>
      <c r="E15" s="16">
        <v>-0.2335459</v>
      </c>
      <c r="F15" s="27">
        <v>-0.2596435</v>
      </c>
      <c r="G15" s="37">
        <v>-0.2924389</v>
      </c>
    </row>
    <row r="16" spans="1:7" ht="12">
      <c r="A16" s="20" t="s">
        <v>24</v>
      </c>
      <c r="B16" s="29">
        <v>0.006612679</v>
      </c>
      <c r="C16" s="14">
        <v>0.004940321</v>
      </c>
      <c r="D16" s="14">
        <v>-0.01298179</v>
      </c>
      <c r="E16" s="14">
        <v>0.01594189</v>
      </c>
      <c r="F16" s="25">
        <v>-0.04187645</v>
      </c>
      <c r="G16" s="35">
        <v>-0.002738881</v>
      </c>
    </row>
    <row r="17" spans="1:7" ht="12">
      <c r="A17" s="20" t="s">
        <v>25</v>
      </c>
      <c r="B17" s="29">
        <v>-0.03504041</v>
      </c>
      <c r="C17" s="14">
        <v>-0.0473492</v>
      </c>
      <c r="D17" s="14">
        <v>-0.04843843</v>
      </c>
      <c r="E17" s="14">
        <v>-0.04748723</v>
      </c>
      <c r="F17" s="25">
        <v>-0.04728797</v>
      </c>
      <c r="G17" s="35">
        <v>-0.04585311</v>
      </c>
    </row>
    <row r="18" spans="1:7" ht="12">
      <c r="A18" s="20" t="s">
        <v>26</v>
      </c>
      <c r="B18" s="29">
        <v>-0.002734037</v>
      </c>
      <c r="C18" s="14">
        <v>-0.02996038</v>
      </c>
      <c r="D18" s="14">
        <v>-0.02945073</v>
      </c>
      <c r="E18" s="14">
        <v>0.02670962</v>
      </c>
      <c r="F18" s="25">
        <v>0.04471914</v>
      </c>
      <c r="G18" s="35">
        <v>-0.002286696</v>
      </c>
    </row>
    <row r="19" spans="1:7" ht="12">
      <c r="A19" s="21" t="s">
        <v>27</v>
      </c>
      <c r="B19" s="31">
        <v>-0.2023562</v>
      </c>
      <c r="C19" s="16">
        <v>-0.1926488</v>
      </c>
      <c r="D19" s="16">
        <v>-0.2005051</v>
      </c>
      <c r="E19" s="16">
        <v>-0.1987436</v>
      </c>
      <c r="F19" s="27">
        <v>-0.1600496</v>
      </c>
      <c r="G19" s="37">
        <v>-0.1930495</v>
      </c>
    </row>
    <row r="20" spans="1:7" ht="12.75" thickBot="1">
      <c r="A20" s="44" t="s">
        <v>28</v>
      </c>
      <c r="B20" s="45">
        <v>-0.0007760918</v>
      </c>
      <c r="C20" s="46">
        <v>0.00469489</v>
      </c>
      <c r="D20" s="46">
        <v>0.00447703</v>
      </c>
      <c r="E20" s="46">
        <v>0.00303336</v>
      </c>
      <c r="F20" s="47">
        <v>-0.00365949</v>
      </c>
      <c r="G20" s="48">
        <v>0.002333231</v>
      </c>
    </row>
    <row r="21" spans="1:7" ht="12.75" thickTop="1">
      <c r="A21" s="6" t="s">
        <v>29</v>
      </c>
      <c r="B21" s="39">
        <v>302.6593</v>
      </c>
      <c r="C21" s="40">
        <v>32.7553</v>
      </c>
      <c r="D21" s="40">
        <v>-67.35068</v>
      </c>
      <c r="E21" s="40">
        <v>-52.6491</v>
      </c>
      <c r="F21" s="41">
        <v>-171.065</v>
      </c>
      <c r="G21" s="43">
        <v>0.01047557</v>
      </c>
    </row>
    <row r="22" spans="1:7" ht="12">
      <c r="A22" s="20" t="s">
        <v>30</v>
      </c>
      <c r="B22" s="29">
        <v>152.7793</v>
      </c>
      <c r="C22" s="14">
        <v>66.24148</v>
      </c>
      <c r="D22" s="14">
        <v>-17.44797</v>
      </c>
      <c r="E22" s="14">
        <v>-76.18478</v>
      </c>
      <c r="F22" s="25">
        <v>-117.5498</v>
      </c>
      <c r="G22" s="36">
        <v>0</v>
      </c>
    </row>
    <row r="23" spans="1:7" ht="12">
      <c r="A23" s="20" t="s">
        <v>31</v>
      </c>
      <c r="B23" s="29">
        <v>-2.472216</v>
      </c>
      <c r="C23" s="14">
        <v>-1.232433</v>
      </c>
      <c r="D23" s="14">
        <v>-1.432509</v>
      </c>
      <c r="E23" s="14">
        <v>0.0008771833</v>
      </c>
      <c r="F23" s="25">
        <v>8.151909</v>
      </c>
      <c r="G23" s="35">
        <v>0.09140495</v>
      </c>
    </row>
    <row r="24" spans="1:7" ht="12">
      <c r="A24" s="20" t="s">
        <v>32</v>
      </c>
      <c r="B24" s="29">
        <v>0.0812245</v>
      </c>
      <c r="C24" s="14">
        <v>0.03041497</v>
      </c>
      <c r="D24" s="14">
        <v>0.8890515</v>
      </c>
      <c r="E24" s="14">
        <v>2.32485</v>
      </c>
      <c r="F24" s="25">
        <v>1.532629</v>
      </c>
      <c r="G24" s="35">
        <v>0.9969244</v>
      </c>
    </row>
    <row r="25" spans="1:7" ht="12">
      <c r="A25" s="20" t="s">
        <v>33</v>
      </c>
      <c r="B25" s="29">
        <v>-1.277323</v>
      </c>
      <c r="C25" s="14">
        <v>-0.5771411</v>
      </c>
      <c r="D25" s="14">
        <v>-1.123049</v>
      </c>
      <c r="E25" s="14">
        <v>-0.5800354</v>
      </c>
      <c r="F25" s="25">
        <v>-4.526354</v>
      </c>
      <c r="G25" s="35">
        <v>-1.338649</v>
      </c>
    </row>
    <row r="26" spans="1:7" ht="12">
      <c r="A26" s="21" t="s">
        <v>34</v>
      </c>
      <c r="B26" s="31">
        <v>1.354388</v>
      </c>
      <c r="C26" s="16">
        <v>0.02106161</v>
      </c>
      <c r="D26" s="16">
        <v>0.2896246</v>
      </c>
      <c r="E26" s="16">
        <v>0.5765962</v>
      </c>
      <c r="F26" s="27">
        <v>2.499947</v>
      </c>
      <c r="G26" s="37">
        <v>0.7441552</v>
      </c>
    </row>
    <row r="27" spans="1:7" ht="12">
      <c r="A27" s="20" t="s">
        <v>35</v>
      </c>
      <c r="B27" s="29">
        <v>0.09561986</v>
      </c>
      <c r="C27" s="14">
        <v>0.01436084</v>
      </c>
      <c r="D27" s="14">
        <v>0.05096055</v>
      </c>
      <c r="E27" s="14">
        <v>-0.04386641</v>
      </c>
      <c r="F27" s="25">
        <v>0.2159748</v>
      </c>
      <c r="G27" s="35">
        <v>0.04789003</v>
      </c>
    </row>
    <row r="28" spans="1:7" ht="12">
      <c r="A28" s="20" t="s">
        <v>36</v>
      </c>
      <c r="B28" s="29">
        <v>-0.1177284</v>
      </c>
      <c r="C28" s="14">
        <v>-0.007664013</v>
      </c>
      <c r="D28" s="14">
        <v>0.2503622</v>
      </c>
      <c r="E28" s="14">
        <v>0.2410133</v>
      </c>
      <c r="F28" s="25">
        <v>0.2417596</v>
      </c>
      <c r="G28" s="35">
        <v>0.1315696</v>
      </c>
    </row>
    <row r="29" spans="1:7" ht="12">
      <c r="A29" s="20" t="s">
        <v>37</v>
      </c>
      <c r="B29" s="29">
        <v>-0.09481677</v>
      </c>
      <c r="C29" s="14">
        <v>-0.006059174</v>
      </c>
      <c r="D29" s="14">
        <v>0.00555292</v>
      </c>
      <c r="E29" s="14">
        <v>0.01129947</v>
      </c>
      <c r="F29" s="25">
        <v>-0.01416203</v>
      </c>
      <c r="G29" s="35">
        <v>-0.01303694</v>
      </c>
    </row>
    <row r="30" spans="1:7" ht="12">
      <c r="A30" s="21" t="s">
        <v>38</v>
      </c>
      <c r="B30" s="31">
        <v>0.03228405</v>
      </c>
      <c r="C30" s="16">
        <v>0.07734554</v>
      </c>
      <c r="D30" s="16">
        <v>0.01172663</v>
      </c>
      <c r="E30" s="16">
        <v>0.07523079</v>
      </c>
      <c r="F30" s="27">
        <v>0.2287374</v>
      </c>
      <c r="G30" s="37">
        <v>0.07475603</v>
      </c>
    </row>
    <row r="31" spans="1:7" ht="12">
      <c r="A31" s="20" t="s">
        <v>39</v>
      </c>
      <c r="B31" s="29">
        <v>-0.03557206</v>
      </c>
      <c r="C31" s="14">
        <v>-0.002279974</v>
      </c>
      <c r="D31" s="14">
        <v>0.000996035</v>
      </c>
      <c r="E31" s="14">
        <v>-0.01811622</v>
      </c>
      <c r="F31" s="25">
        <v>0.005697215</v>
      </c>
      <c r="G31" s="35">
        <v>-0.009059796</v>
      </c>
    </row>
    <row r="32" spans="1:7" ht="12">
      <c r="A32" s="20" t="s">
        <v>40</v>
      </c>
      <c r="B32" s="29">
        <v>-0.03491604</v>
      </c>
      <c r="C32" s="14">
        <v>-0.008560177</v>
      </c>
      <c r="D32" s="14">
        <v>0.02713807</v>
      </c>
      <c r="E32" s="14">
        <v>0.0310855</v>
      </c>
      <c r="F32" s="25">
        <v>0.01644533</v>
      </c>
      <c r="G32" s="35">
        <v>0.009075648</v>
      </c>
    </row>
    <row r="33" spans="1:7" ht="12">
      <c r="A33" s="20" t="s">
        <v>41</v>
      </c>
      <c r="B33" s="29">
        <v>0.03277314</v>
      </c>
      <c r="C33" s="14">
        <v>0.1075741</v>
      </c>
      <c r="D33" s="14">
        <v>0.1410987</v>
      </c>
      <c r="E33" s="14">
        <v>0.1225493</v>
      </c>
      <c r="F33" s="25">
        <v>0.1229155</v>
      </c>
      <c r="G33" s="35">
        <v>0.1104448</v>
      </c>
    </row>
    <row r="34" spans="1:7" ht="12">
      <c r="A34" s="21" t="s">
        <v>42</v>
      </c>
      <c r="B34" s="31">
        <v>-0.03279555</v>
      </c>
      <c r="C34" s="16">
        <v>-0.01022533</v>
      </c>
      <c r="D34" s="16">
        <v>-0.004644171</v>
      </c>
      <c r="E34" s="16">
        <v>0.01181822</v>
      </c>
      <c r="F34" s="27">
        <v>-0.01323421</v>
      </c>
      <c r="G34" s="37">
        <v>-0.007277896</v>
      </c>
    </row>
    <row r="35" spans="1:7" ht="12.75" thickBot="1">
      <c r="A35" s="22" t="s">
        <v>43</v>
      </c>
      <c r="B35" s="32">
        <v>-0.0005555598</v>
      </c>
      <c r="C35" s="17">
        <v>-0.004467787</v>
      </c>
      <c r="D35" s="17">
        <v>-0.009829296</v>
      </c>
      <c r="E35" s="17">
        <v>-0.00411315</v>
      </c>
      <c r="F35" s="28">
        <v>0.006527315</v>
      </c>
      <c r="G35" s="38">
        <v>-0.00363349</v>
      </c>
    </row>
    <row r="36" spans="1:7" ht="12">
      <c r="A36" s="4" t="s">
        <v>44</v>
      </c>
      <c r="B36" s="3">
        <v>27.12708</v>
      </c>
      <c r="C36" s="3">
        <v>27.13318</v>
      </c>
      <c r="D36" s="3">
        <v>27.14844</v>
      </c>
      <c r="E36" s="3">
        <v>27.15759</v>
      </c>
      <c r="F36" s="3">
        <v>27.17285</v>
      </c>
      <c r="G36" s="3"/>
    </row>
    <row r="37" spans="1:6" ht="12">
      <c r="A37" s="4" t="s">
        <v>45</v>
      </c>
      <c r="B37" s="2">
        <v>0.2863566</v>
      </c>
      <c r="C37" s="2">
        <v>0.2629598</v>
      </c>
      <c r="D37" s="2">
        <v>0.2578735</v>
      </c>
      <c r="E37" s="2">
        <v>0.2532959</v>
      </c>
      <c r="F37" s="2">
        <v>0.2538045</v>
      </c>
    </row>
    <row r="38" spans="1:7" ht="12">
      <c r="A38" s="4" t="s">
        <v>52</v>
      </c>
      <c r="B38" s="2">
        <v>0</v>
      </c>
      <c r="C38" s="2">
        <v>-0.0001759194</v>
      </c>
      <c r="D38" s="2">
        <v>-0.0002052537</v>
      </c>
      <c r="E38" s="2">
        <v>0.0001346467</v>
      </c>
      <c r="F38" s="2">
        <v>0.0004357776</v>
      </c>
      <c r="G38" s="2">
        <v>1.406477E-05</v>
      </c>
    </row>
    <row r="39" spans="1:7" ht="12.75" thickBot="1">
      <c r="A39" s="4" t="s">
        <v>53</v>
      </c>
      <c r="B39" s="2">
        <v>-0.0005144215</v>
      </c>
      <c r="C39" s="2">
        <v>-5.45187E-05</v>
      </c>
      <c r="D39" s="2">
        <v>0.000114138</v>
      </c>
      <c r="E39" s="2">
        <v>9.052928E-05</v>
      </c>
      <c r="F39" s="2">
        <v>0.000295933</v>
      </c>
      <c r="G39" s="2">
        <v>0.001156318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3.118865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9" sqref="A9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97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0.003755</v>
      </c>
      <c r="D4">
        <v>0.003753</v>
      </c>
      <c r="E4">
        <v>0.003756</v>
      </c>
      <c r="F4">
        <v>0.002089</v>
      </c>
      <c r="G4">
        <v>0.01171</v>
      </c>
    </row>
    <row r="5" spans="1:7" ht="12.75">
      <c r="A5" t="s">
        <v>13</v>
      </c>
      <c r="B5">
        <v>7.638373</v>
      </c>
      <c r="C5">
        <v>3.312025</v>
      </c>
      <c r="D5">
        <v>-0.872397</v>
      </c>
      <c r="E5">
        <v>-3.809166</v>
      </c>
      <c r="F5">
        <v>-5.877219</v>
      </c>
      <c r="G5">
        <v>17.984524</v>
      </c>
    </row>
    <row r="6" spans="1:7" ht="12.75">
      <c r="A6" t="s">
        <v>14</v>
      </c>
      <c r="B6" s="49">
        <v>-0.8012994</v>
      </c>
      <c r="C6" s="49">
        <v>103.2696</v>
      </c>
      <c r="D6" s="49">
        <v>120.6203</v>
      </c>
      <c r="E6" s="49">
        <v>-79.60962</v>
      </c>
      <c r="F6" s="49">
        <v>-258.3861</v>
      </c>
      <c r="G6" s="49">
        <v>0.005909126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-2.353534</v>
      </c>
      <c r="C8" s="49">
        <v>-0.9050395</v>
      </c>
      <c r="D8" s="49">
        <v>0.4103692</v>
      </c>
      <c r="E8" s="49">
        <v>0.1151686</v>
      </c>
      <c r="F8" s="49">
        <v>-4.763749</v>
      </c>
      <c r="G8" s="49">
        <v>-1.069445</v>
      </c>
    </row>
    <row r="9" spans="1:7" ht="12.75">
      <c r="A9" t="s">
        <v>17</v>
      </c>
      <c r="B9" s="49">
        <v>0.6117583</v>
      </c>
      <c r="C9" s="49">
        <v>0.01805631</v>
      </c>
      <c r="D9" s="49">
        <v>0.4599951</v>
      </c>
      <c r="E9" s="49">
        <v>0.7553072</v>
      </c>
      <c r="F9" s="49">
        <v>-1.149544</v>
      </c>
      <c r="G9" s="49">
        <v>0.2314669</v>
      </c>
    </row>
    <row r="10" spans="1:7" ht="12.75">
      <c r="A10" t="s">
        <v>18</v>
      </c>
      <c r="B10" s="49">
        <v>0.3367112</v>
      </c>
      <c r="C10" s="49">
        <v>0.458624</v>
      </c>
      <c r="D10" s="49">
        <v>0.2104688</v>
      </c>
      <c r="E10" s="49">
        <v>0.001627015</v>
      </c>
      <c r="F10" s="49">
        <v>-0.3216085</v>
      </c>
      <c r="G10" s="49">
        <v>0.1671063</v>
      </c>
    </row>
    <row r="11" spans="1:7" ht="12.75">
      <c r="A11" t="s">
        <v>19</v>
      </c>
      <c r="B11" s="49">
        <v>2.141222</v>
      </c>
      <c r="C11" s="49">
        <v>2.700788</v>
      </c>
      <c r="D11" s="49">
        <v>2.999251</v>
      </c>
      <c r="E11" s="49">
        <v>2.566147</v>
      </c>
      <c r="F11" s="49">
        <v>10.80981</v>
      </c>
      <c r="G11" s="49">
        <v>3.743443</v>
      </c>
    </row>
    <row r="12" spans="1:7" ht="12.75">
      <c r="A12" t="s">
        <v>20</v>
      </c>
      <c r="B12" s="49">
        <v>-0.08097553</v>
      </c>
      <c r="C12" s="49">
        <v>0.03850962</v>
      </c>
      <c r="D12" s="49">
        <v>0.06653438</v>
      </c>
      <c r="E12" s="49">
        <v>0.1331886</v>
      </c>
      <c r="F12" s="49">
        <v>-0.4794212</v>
      </c>
      <c r="G12" s="49">
        <v>-0.01856465</v>
      </c>
    </row>
    <row r="13" spans="1:7" ht="12.75">
      <c r="A13" t="s">
        <v>21</v>
      </c>
      <c r="B13" s="49">
        <v>-0.02022538</v>
      </c>
      <c r="C13" s="49">
        <v>-0.05068481</v>
      </c>
      <c r="D13" s="49">
        <v>-0.06377557</v>
      </c>
      <c r="E13" s="49">
        <v>0.07365289</v>
      </c>
      <c r="F13" s="49">
        <v>-0.1398326</v>
      </c>
      <c r="G13" s="49">
        <v>-0.03144148</v>
      </c>
    </row>
    <row r="14" spans="1:7" ht="12.75">
      <c r="A14" t="s">
        <v>22</v>
      </c>
      <c r="B14" s="49">
        <v>0.02149772</v>
      </c>
      <c r="C14" s="49">
        <v>0.01016667</v>
      </c>
      <c r="D14" s="49">
        <v>0.01514496</v>
      </c>
      <c r="E14" s="49">
        <v>0.009520888</v>
      </c>
      <c r="F14" s="49">
        <v>0.1736332</v>
      </c>
      <c r="G14" s="49">
        <v>0.03471169</v>
      </c>
    </row>
    <row r="15" spans="1:7" ht="12.75">
      <c r="A15" t="s">
        <v>23</v>
      </c>
      <c r="B15" s="49">
        <v>-0.4633366</v>
      </c>
      <c r="C15" s="49">
        <v>-0.2859815</v>
      </c>
      <c r="D15" s="49">
        <v>-0.2730119</v>
      </c>
      <c r="E15" s="49">
        <v>-0.2335459</v>
      </c>
      <c r="F15" s="49">
        <v>-0.2596435</v>
      </c>
      <c r="G15" s="49">
        <v>-0.2924389</v>
      </c>
    </row>
    <row r="16" spans="1:7" ht="12.75">
      <c r="A16" t="s">
        <v>24</v>
      </c>
      <c r="B16" s="49">
        <v>0.006612679</v>
      </c>
      <c r="C16" s="49">
        <v>0.004940321</v>
      </c>
      <c r="D16" s="49">
        <v>-0.01298179</v>
      </c>
      <c r="E16" s="49">
        <v>0.01594189</v>
      </c>
      <c r="F16" s="49">
        <v>-0.04187645</v>
      </c>
      <c r="G16" s="49">
        <v>-0.002738881</v>
      </c>
    </row>
    <row r="17" spans="1:7" ht="12.75">
      <c r="A17" t="s">
        <v>25</v>
      </c>
      <c r="B17" s="49">
        <v>-0.03504041</v>
      </c>
      <c r="C17" s="49">
        <v>-0.0473492</v>
      </c>
      <c r="D17" s="49">
        <v>-0.04843843</v>
      </c>
      <c r="E17" s="49">
        <v>-0.04748723</v>
      </c>
      <c r="F17" s="49">
        <v>-0.04728797</v>
      </c>
      <c r="G17" s="49">
        <v>-0.04585311</v>
      </c>
    </row>
    <row r="18" spans="1:7" ht="12.75">
      <c r="A18" t="s">
        <v>26</v>
      </c>
      <c r="B18" s="49">
        <v>-0.002734037</v>
      </c>
      <c r="C18" s="49">
        <v>-0.02996038</v>
      </c>
      <c r="D18" s="49">
        <v>-0.02945073</v>
      </c>
      <c r="E18" s="49">
        <v>0.02670962</v>
      </c>
      <c r="F18" s="49">
        <v>0.04471914</v>
      </c>
      <c r="G18" s="49">
        <v>-0.002286696</v>
      </c>
    </row>
    <row r="19" spans="1:7" ht="12.75">
      <c r="A19" t="s">
        <v>27</v>
      </c>
      <c r="B19" s="49">
        <v>-0.2023562</v>
      </c>
      <c r="C19" s="49">
        <v>-0.1926488</v>
      </c>
      <c r="D19" s="49">
        <v>-0.2005051</v>
      </c>
      <c r="E19" s="49">
        <v>-0.1987436</v>
      </c>
      <c r="F19" s="49">
        <v>-0.1600496</v>
      </c>
      <c r="G19" s="49">
        <v>-0.1930495</v>
      </c>
    </row>
    <row r="20" spans="1:7" ht="12.75">
      <c r="A20" t="s">
        <v>28</v>
      </c>
      <c r="B20" s="49">
        <v>-0.0007760918</v>
      </c>
      <c r="C20" s="49">
        <v>0.00469489</v>
      </c>
      <c r="D20" s="49">
        <v>0.00447703</v>
      </c>
      <c r="E20" s="49">
        <v>0.00303336</v>
      </c>
      <c r="F20" s="49">
        <v>-0.00365949</v>
      </c>
      <c r="G20" s="49">
        <v>0.002333231</v>
      </c>
    </row>
    <row r="21" spans="1:7" ht="12.75">
      <c r="A21" t="s">
        <v>29</v>
      </c>
      <c r="B21" s="49">
        <v>302.6593</v>
      </c>
      <c r="C21" s="49">
        <v>32.7553</v>
      </c>
      <c r="D21" s="49">
        <v>-67.35068</v>
      </c>
      <c r="E21" s="49">
        <v>-52.6491</v>
      </c>
      <c r="F21" s="49">
        <v>-171.065</v>
      </c>
      <c r="G21" s="49">
        <v>0.01047557</v>
      </c>
    </row>
    <row r="22" spans="1:7" ht="12.75">
      <c r="A22" t="s">
        <v>30</v>
      </c>
      <c r="B22" s="49">
        <v>152.7793</v>
      </c>
      <c r="C22" s="49">
        <v>66.24148</v>
      </c>
      <c r="D22" s="49">
        <v>-17.44797</v>
      </c>
      <c r="E22" s="49">
        <v>-76.18478</v>
      </c>
      <c r="F22" s="49">
        <v>-117.5498</v>
      </c>
      <c r="G22" s="49">
        <v>0</v>
      </c>
    </row>
    <row r="23" spans="1:7" ht="12.75">
      <c r="A23" t="s">
        <v>31</v>
      </c>
      <c r="B23" s="49">
        <v>-2.472216</v>
      </c>
      <c r="C23" s="49">
        <v>-1.232433</v>
      </c>
      <c r="D23" s="49">
        <v>-1.432509</v>
      </c>
      <c r="E23" s="49">
        <v>0.0008771833</v>
      </c>
      <c r="F23" s="49">
        <v>8.151909</v>
      </c>
      <c r="G23" s="49">
        <v>0.09140495</v>
      </c>
    </row>
    <row r="24" spans="1:7" ht="12.75">
      <c r="A24" t="s">
        <v>32</v>
      </c>
      <c r="B24" s="49">
        <v>0.0812245</v>
      </c>
      <c r="C24" s="49">
        <v>0.03041497</v>
      </c>
      <c r="D24" s="49">
        <v>0.8890515</v>
      </c>
      <c r="E24" s="49">
        <v>2.32485</v>
      </c>
      <c r="F24" s="49">
        <v>1.532629</v>
      </c>
      <c r="G24" s="49">
        <v>0.9969244</v>
      </c>
    </row>
    <row r="25" spans="1:7" ht="12.75">
      <c r="A25" t="s">
        <v>33</v>
      </c>
      <c r="B25" s="49">
        <v>-1.277323</v>
      </c>
      <c r="C25" s="49">
        <v>-0.5771411</v>
      </c>
      <c r="D25" s="49">
        <v>-1.123049</v>
      </c>
      <c r="E25" s="49">
        <v>-0.5800354</v>
      </c>
      <c r="F25" s="49">
        <v>-4.526354</v>
      </c>
      <c r="G25" s="49">
        <v>-1.338649</v>
      </c>
    </row>
    <row r="26" spans="1:7" ht="12.75">
      <c r="A26" t="s">
        <v>34</v>
      </c>
      <c r="B26" s="49">
        <v>1.354388</v>
      </c>
      <c r="C26" s="49">
        <v>0.02106161</v>
      </c>
      <c r="D26" s="49">
        <v>0.2896246</v>
      </c>
      <c r="E26" s="49">
        <v>0.5765962</v>
      </c>
      <c r="F26" s="49">
        <v>2.499947</v>
      </c>
      <c r="G26" s="49">
        <v>0.7441552</v>
      </c>
    </row>
    <row r="27" spans="1:7" ht="12.75">
      <c r="A27" t="s">
        <v>35</v>
      </c>
      <c r="B27" s="49">
        <v>0.09561986</v>
      </c>
      <c r="C27" s="49">
        <v>0.01436084</v>
      </c>
      <c r="D27" s="49">
        <v>0.05096055</v>
      </c>
      <c r="E27" s="49">
        <v>-0.04386641</v>
      </c>
      <c r="F27" s="49">
        <v>0.2159748</v>
      </c>
      <c r="G27" s="49">
        <v>0.04789003</v>
      </c>
    </row>
    <row r="28" spans="1:7" ht="12.75">
      <c r="A28" t="s">
        <v>36</v>
      </c>
      <c r="B28" s="49">
        <v>-0.1177284</v>
      </c>
      <c r="C28" s="49">
        <v>-0.007664013</v>
      </c>
      <c r="D28" s="49">
        <v>0.2503622</v>
      </c>
      <c r="E28" s="49">
        <v>0.2410133</v>
      </c>
      <c r="F28" s="49">
        <v>0.2417596</v>
      </c>
      <c r="G28" s="49">
        <v>0.1315696</v>
      </c>
    </row>
    <row r="29" spans="1:7" ht="12.75">
      <c r="A29" t="s">
        <v>37</v>
      </c>
      <c r="B29" s="49">
        <v>-0.09481677</v>
      </c>
      <c r="C29" s="49">
        <v>-0.006059174</v>
      </c>
      <c r="D29" s="49">
        <v>0.00555292</v>
      </c>
      <c r="E29" s="49">
        <v>0.01129947</v>
      </c>
      <c r="F29" s="49">
        <v>-0.01416203</v>
      </c>
      <c r="G29" s="49">
        <v>-0.01303694</v>
      </c>
    </row>
    <row r="30" spans="1:7" ht="12.75">
      <c r="A30" t="s">
        <v>38</v>
      </c>
      <c r="B30" s="49">
        <v>0.03228405</v>
      </c>
      <c r="C30" s="49">
        <v>0.07734554</v>
      </c>
      <c r="D30" s="49">
        <v>0.01172663</v>
      </c>
      <c r="E30" s="49">
        <v>0.07523079</v>
      </c>
      <c r="F30" s="49">
        <v>0.2287374</v>
      </c>
      <c r="G30" s="49">
        <v>0.07475603</v>
      </c>
    </row>
    <row r="31" spans="1:7" ht="12.75">
      <c r="A31" t="s">
        <v>39</v>
      </c>
      <c r="B31" s="49">
        <v>-0.03557206</v>
      </c>
      <c r="C31" s="49">
        <v>-0.002279974</v>
      </c>
      <c r="D31" s="49">
        <v>0.000996035</v>
      </c>
      <c r="E31" s="49">
        <v>-0.01811622</v>
      </c>
      <c r="F31" s="49">
        <v>0.005697215</v>
      </c>
      <c r="G31" s="49">
        <v>-0.009059796</v>
      </c>
    </row>
    <row r="32" spans="1:7" ht="12.75">
      <c r="A32" t="s">
        <v>40</v>
      </c>
      <c r="B32" s="49">
        <v>-0.03491604</v>
      </c>
      <c r="C32" s="49">
        <v>-0.008560177</v>
      </c>
      <c r="D32" s="49">
        <v>0.02713807</v>
      </c>
      <c r="E32" s="49">
        <v>0.0310855</v>
      </c>
      <c r="F32" s="49">
        <v>0.01644533</v>
      </c>
      <c r="G32" s="49">
        <v>0.009075648</v>
      </c>
    </row>
    <row r="33" spans="1:7" ht="12.75">
      <c r="A33" t="s">
        <v>41</v>
      </c>
      <c r="B33" s="49">
        <v>0.03277314</v>
      </c>
      <c r="C33" s="49">
        <v>0.1075741</v>
      </c>
      <c r="D33" s="49">
        <v>0.1410987</v>
      </c>
      <c r="E33" s="49">
        <v>0.1225493</v>
      </c>
      <c r="F33" s="49">
        <v>0.1229155</v>
      </c>
      <c r="G33" s="49">
        <v>0.1104448</v>
      </c>
    </row>
    <row r="34" spans="1:7" ht="12.75">
      <c r="A34" t="s">
        <v>42</v>
      </c>
      <c r="B34" s="49">
        <v>-0.03279555</v>
      </c>
      <c r="C34" s="49">
        <v>-0.01022533</v>
      </c>
      <c r="D34" s="49">
        <v>-0.004644171</v>
      </c>
      <c r="E34" s="49">
        <v>0.01181822</v>
      </c>
      <c r="F34" s="49">
        <v>-0.01323421</v>
      </c>
      <c r="G34" s="49">
        <v>-0.007277896</v>
      </c>
    </row>
    <row r="35" spans="1:7" ht="12.75">
      <c r="A35" t="s">
        <v>43</v>
      </c>
      <c r="B35" s="49">
        <v>-0.0005555598</v>
      </c>
      <c r="C35" s="49">
        <v>-0.004467787</v>
      </c>
      <c r="D35" s="49">
        <v>-0.009829296</v>
      </c>
      <c r="E35" s="49">
        <v>-0.00411315</v>
      </c>
      <c r="F35" s="49">
        <v>0.006527315</v>
      </c>
      <c r="G35" s="49">
        <v>-0.00363349</v>
      </c>
    </row>
    <row r="36" spans="1:6" ht="12.75">
      <c r="A36" t="s">
        <v>44</v>
      </c>
      <c r="B36" s="49">
        <v>27.12708</v>
      </c>
      <c r="C36" s="49">
        <v>27.13318</v>
      </c>
      <c r="D36" s="49">
        <v>27.14844</v>
      </c>
      <c r="E36" s="49">
        <v>27.15759</v>
      </c>
      <c r="F36" s="49">
        <v>27.17285</v>
      </c>
    </row>
    <row r="37" spans="1:6" ht="12.75">
      <c r="A37" t="s">
        <v>45</v>
      </c>
      <c r="B37" s="49">
        <v>0.2863566</v>
      </c>
      <c r="C37" s="49">
        <v>0.2629598</v>
      </c>
      <c r="D37" s="49">
        <v>0.2578735</v>
      </c>
      <c r="E37" s="49">
        <v>0.2532959</v>
      </c>
      <c r="F37" s="49">
        <v>0.2538045</v>
      </c>
    </row>
    <row r="38" spans="1:7" ht="12.75">
      <c r="A38" t="s">
        <v>54</v>
      </c>
      <c r="B38" s="49">
        <v>0</v>
      </c>
      <c r="C38" s="49">
        <v>-0.0001759194</v>
      </c>
      <c r="D38" s="49">
        <v>-0.0002052537</v>
      </c>
      <c r="E38" s="49">
        <v>0.0001346467</v>
      </c>
      <c r="F38" s="49">
        <v>0.0004357776</v>
      </c>
      <c r="G38" s="49">
        <v>1.406477E-05</v>
      </c>
    </row>
    <row r="39" spans="1:7" ht="12.75">
      <c r="A39" t="s">
        <v>55</v>
      </c>
      <c r="B39" s="49">
        <v>-0.0005144215</v>
      </c>
      <c r="C39" s="49">
        <v>-5.45187E-05</v>
      </c>
      <c r="D39" s="49">
        <v>0.000114138</v>
      </c>
      <c r="E39" s="49">
        <v>9.052928E-05</v>
      </c>
      <c r="F39" s="49">
        <v>0.000295933</v>
      </c>
      <c r="G39" s="49">
        <v>0.001156318</v>
      </c>
    </row>
    <row r="40" spans="2:5" ht="12.75">
      <c r="B40" t="s">
        <v>46</v>
      </c>
      <c r="C40">
        <v>-0.003755</v>
      </c>
      <c r="D40" t="s">
        <v>47</v>
      </c>
      <c r="E40">
        <v>3.118865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57</v>
      </c>
      <c r="B50">
        <f>-0.017/(B7*B7+B22*B22)*(B21*B22+B6*B7)</f>
        <v>-6.497087420120504E-06</v>
      </c>
      <c r="C50">
        <f>-0.017/(C7*C7+C22*C22)*(C21*C22+C6*C7)</f>
        <v>-0.00017591945989425613</v>
      </c>
      <c r="D50">
        <f>-0.017/(D7*D7+D22*D22)*(D21*D22+D6*D7)</f>
        <v>-0.00020525365769238893</v>
      </c>
      <c r="E50">
        <f>-0.017/(E7*E7+E22*E22)*(E21*E22+E6*E7)</f>
        <v>0.0001346466587282853</v>
      </c>
      <c r="F50">
        <f>-0.017/(F7*F7+F22*F22)*(F21*F22+F6*F7)</f>
        <v>0.00043577768282250566</v>
      </c>
      <c r="G50">
        <f>(B50*B$4+C50*C$4+D50*D$4+E50*E$4+F50*F$4)/SUM(B$4:F$4)</f>
        <v>-1.8906908590257415E-06</v>
      </c>
    </row>
    <row r="51" spans="1:7" ht="12.75">
      <c r="A51" t="s">
        <v>58</v>
      </c>
      <c r="B51">
        <f>-0.017/(B7*B7+B22*B22)*(B21*B7-B6*B22)</f>
        <v>-0.0005144215479531915</v>
      </c>
      <c r="C51">
        <f>-0.017/(C7*C7+C22*C22)*(C21*C7-C6*C22)</f>
        <v>-5.451869346158039E-05</v>
      </c>
      <c r="D51">
        <f>-0.017/(D7*D7+D22*D22)*(D21*D7-D6*D22)</f>
        <v>0.00011413803003381929</v>
      </c>
      <c r="E51">
        <f>-0.017/(E7*E7+E22*E22)*(E21*E7-E6*E22)</f>
        <v>9.052927260729495E-05</v>
      </c>
      <c r="F51">
        <f>-0.017/(F7*F7+F22*F22)*(F21*F7-F6*F22)</f>
        <v>0.00029593305794602495</v>
      </c>
      <c r="G51">
        <f>(B51*B$4+C51*C$4+D51*D$4+E51*E$4+F51*F$4)/SUM(B$4:F$4)</f>
        <v>1.1359167336618148E-06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9999.8521799923</v>
      </c>
      <c r="C62">
        <f>C7+(2/0.017)*(C8*C50-C23*C51)</f>
        <v>10000.010826285068</v>
      </c>
      <c r="D62">
        <f>D7+(2/0.017)*(D8*D50-D23*D51)</f>
        <v>10000.009326350113</v>
      </c>
      <c r="E62">
        <f>E7+(2/0.017)*(E8*E50-E23*E51)</f>
        <v>10000.001815018402</v>
      </c>
      <c r="F62">
        <f>F7+(2/0.017)*(F8*F50-F23*F51)</f>
        <v>9999.471958251854</v>
      </c>
    </row>
    <row r="63" spans="1:6" ht="12.75">
      <c r="A63" t="s">
        <v>66</v>
      </c>
      <c r="B63">
        <f>B8+(3/0.017)*(B9*B50-B24*B51)</f>
        <v>-2.346861826023534</v>
      </c>
      <c r="C63">
        <f>C8+(3/0.017)*(C9*C50-C24*C51)</f>
        <v>-0.9053074303312018</v>
      </c>
      <c r="D63">
        <f>D8+(3/0.017)*(D9*D50-D24*D51)</f>
        <v>0.37580032995220203</v>
      </c>
      <c r="E63">
        <f>E8+(3/0.017)*(E9*E50-E24*E51)</f>
        <v>0.09597435494806124</v>
      </c>
      <c r="F63">
        <f>F8+(3/0.017)*(F9*F50-F24*F51)</f>
        <v>-4.932190389521637</v>
      </c>
    </row>
    <row r="64" spans="1:6" ht="12.75">
      <c r="A64" t="s">
        <v>67</v>
      </c>
      <c r="B64">
        <f>B9+(4/0.017)*(B10*B50-B25*B51)</f>
        <v>0.4566359195298945</v>
      </c>
      <c r="C64">
        <f>C9+(4/0.017)*(C10*C50-C25*C51)</f>
        <v>-0.008330952374005326</v>
      </c>
      <c r="D64">
        <f>D9+(4/0.017)*(D10*D50-D25*D51)</f>
        <v>0.4799911257556054</v>
      </c>
      <c r="E64">
        <f>E9+(4/0.017)*(E10*E50-E25*E51)</f>
        <v>0.7677140835251605</v>
      </c>
      <c r="F64">
        <f>F9+(4/0.017)*(F10*F50-F25*F51)</f>
        <v>-0.8673444767858352</v>
      </c>
    </row>
    <row r="65" spans="1:6" ht="12.75">
      <c r="A65" t="s">
        <v>68</v>
      </c>
      <c r="B65">
        <f>B10+(5/0.017)*(B11*B50-B26*B51)</f>
        <v>0.5375390426380418</v>
      </c>
      <c r="C65">
        <f>C10+(5/0.017)*(C11*C50-C26*C51)</f>
        <v>0.31922020153250263</v>
      </c>
      <c r="D65">
        <f>D10+(5/0.017)*(D11*D50-D26*D51)</f>
        <v>0.019685147240915274</v>
      </c>
      <c r="E65">
        <f>E10+(5/0.017)*(E11*E50-E26*E51)</f>
        <v>0.08789886346514199</v>
      </c>
      <c r="F65">
        <f>F10+(5/0.017)*(F11*F50-F26*F51)</f>
        <v>0.846290615628988</v>
      </c>
    </row>
    <row r="66" spans="1:6" ht="12.75">
      <c r="A66" t="s">
        <v>69</v>
      </c>
      <c r="B66">
        <f>B11+(6/0.017)*(B12*B50-B27*B51)</f>
        <v>2.1587684781742005</v>
      </c>
      <c r="C66">
        <f>C11+(6/0.017)*(C12*C50-C27*C51)</f>
        <v>2.698673297417416</v>
      </c>
      <c r="D66">
        <f>D11+(6/0.017)*(D12*D50-D27*D51)</f>
        <v>2.9923781900080937</v>
      </c>
      <c r="E66">
        <f>E11+(6/0.017)*(E12*E50-E27*E51)</f>
        <v>2.5738780332329028</v>
      </c>
      <c r="F66">
        <f>F11+(6/0.017)*(F12*F50-F27*F51)</f>
        <v>10.713515243775788</v>
      </c>
    </row>
    <row r="67" spans="1:6" ht="12.75">
      <c r="A67" t="s">
        <v>70</v>
      </c>
      <c r="B67">
        <f>B12+(7/0.017)*(B13*B50-B28*B51)</f>
        <v>-0.10585872634874186</v>
      </c>
      <c r="C67">
        <f>C12+(7/0.017)*(C13*C50-C28*C51)</f>
        <v>0.04200904864542782</v>
      </c>
      <c r="D67">
        <f>D12+(7/0.017)*(D13*D50-D28*D51)</f>
        <v>0.060157923822169855</v>
      </c>
      <c r="E67">
        <f>E12+(7/0.017)*(E13*E50-E28*E51)</f>
        <v>0.128287923390911</v>
      </c>
      <c r="F67">
        <f>F12+(7/0.017)*(F13*F50-F28*F51)</f>
        <v>-0.5339720287581164</v>
      </c>
    </row>
    <row r="68" spans="1:6" ht="12.75">
      <c r="A68" t="s">
        <v>71</v>
      </c>
      <c r="B68">
        <f>B13+(8/0.017)*(B14*B50-B29*B51)</f>
        <v>-0.043244421017174114</v>
      </c>
      <c r="C68">
        <f>C13+(8/0.017)*(C14*C50-C29*C51)</f>
        <v>-0.05168191745659271</v>
      </c>
      <c r="D68">
        <f>D13+(8/0.017)*(D14*D50-D29*D51)</f>
        <v>-0.0655366795460425</v>
      </c>
      <c r="E68">
        <f>E13+(8/0.017)*(E14*E50-E29*E51)</f>
        <v>0.07377478315641331</v>
      </c>
      <c r="F68">
        <f>F13+(8/0.017)*(F14*F50-F29*F51)</f>
        <v>-0.1022530769874447</v>
      </c>
    </row>
    <row r="69" spans="1:6" ht="12.75">
      <c r="A69" t="s">
        <v>72</v>
      </c>
      <c r="B69">
        <f>B14+(9/0.017)*(B15*B50-B30*B51)</f>
        <v>0.031883693196062164</v>
      </c>
      <c r="C69">
        <f>C14+(9/0.017)*(C15*C50-C30*C51)</f>
        <v>0.03903363466180391</v>
      </c>
      <c r="D69">
        <f>D14+(9/0.017)*(D15*D50-D30*D51)</f>
        <v>0.044102849976042295</v>
      </c>
      <c r="E69">
        <f>E14+(9/0.017)*(E15*E50-E30*E51)</f>
        <v>-0.010732692830562449</v>
      </c>
      <c r="F69">
        <f>F14+(9/0.017)*(F15*F50-F30*F51)</f>
        <v>0.07789554062665086</v>
      </c>
    </row>
    <row r="70" spans="1:6" ht="12.75">
      <c r="A70" t="s">
        <v>73</v>
      </c>
      <c r="B70">
        <f>B15+(10/0.017)*(B16*B50-B31*B51)</f>
        <v>-0.4741260101897812</v>
      </c>
      <c r="C70">
        <f>C15+(10/0.017)*(C16*C50-C31*C51)</f>
        <v>-0.28656585282684155</v>
      </c>
      <c r="D70">
        <f>D15+(10/0.017)*(D16*D50-D31*D51)</f>
        <v>-0.27151138564226485</v>
      </c>
      <c r="E70">
        <f>E15+(10/0.017)*(E16*E50-E31*E51)</f>
        <v>-0.23131850562276024</v>
      </c>
      <c r="F70">
        <f>F15+(10/0.017)*(F16*F50-F31*F51)</f>
        <v>-0.2713698627073874</v>
      </c>
    </row>
    <row r="71" spans="1:6" ht="12.75">
      <c r="A71" t="s">
        <v>74</v>
      </c>
      <c r="B71">
        <f>B16+(11/0.017)*(B17*B50-B32*B51)</f>
        <v>-0.004862199242357387</v>
      </c>
      <c r="C71">
        <f>C16+(11/0.017)*(C17*C50-C32*C51)</f>
        <v>0.010028116074731627</v>
      </c>
      <c r="D71">
        <f>D16+(11/0.017)*(D17*D50-D32*D51)</f>
        <v>-0.008552880005986743</v>
      </c>
      <c r="E71">
        <f>E16+(11/0.017)*(E17*E50-E32*E51)</f>
        <v>0.009983678817096928</v>
      </c>
      <c r="F71">
        <f>F16+(11/0.017)*(F17*F50-F32*F51)</f>
        <v>-0.058359470392113436</v>
      </c>
    </row>
    <row r="72" spans="1:6" ht="12.75">
      <c r="A72" t="s">
        <v>75</v>
      </c>
      <c r="B72">
        <f>B17+(12/0.017)*(B18*B50-B33*B51)</f>
        <v>-0.023127252808833765</v>
      </c>
      <c r="C72">
        <f>C17+(12/0.017)*(C18*C50-C33*C51)</f>
        <v>-0.03948890829402442</v>
      </c>
      <c r="D72">
        <f>D17+(12/0.017)*(D18*D50-D33*D51)</f>
        <v>-0.05553950595585074</v>
      </c>
      <c r="E72">
        <f>E17+(12/0.017)*(E18*E50-E33*E51)</f>
        <v>-0.05277989204609246</v>
      </c>
      <c r="F72">
        <f>F17+(12/0.017)*(F18*F50-F33*F51)</f>
        <v>-0.059208315819023104</v>
      </c>
    </row>
    <row r="73" spans="1:6" ht="12.75">
      <c r="A73" t="s">
        <v>76</v>
      </c>
      <c r="B73">
        <f>B18+(13/0.017)*(B19*B50-B34*B51)</f>
        <v>-0.01462981063426163</v>
      </c>
      <c r="C73">
        <f>C18+(13/0.017)*(C19*C50-C34*C51)</f>
        <v>-0.004470284954410594</v>
      </c>
      <c r="D73">
        <f>D18+(13/0.017)*(D19*D50-D34*D51)</f>
        <v>0.0024256383512211294</v>
      </c>
      <c r="E73">
        <f>E18+(13/0.017)*(E19*E50-E34*E51)</f>
        <v>0.005427812054784133</v>
      </c>
      <c r="F73">
        <f>F18+(13/0.017)*(F19*F50-F34*F51)</f>
        <v>-0.005621145098135147</v>
      </c>
    </row>
    <row r="74" spans="1:6" ht="12.75">
      <c r="A74" t="s">
        <v>77</v>
      </c>
      <c r="B74">
        <f>B19+(14/0.017)*(B20*B50-B35*B51)</f>
        <v>-0.20258740554966842</v>
      </c>
      <c r="C74">
        <f>C19+(14/0.017)*(C20*C50-C35*C51)</f>
        <v>-0.1935295650542086</v>
      </c>
      <c r="D74">
        <f>D19+(14/0.017)*(D20*D50-D35*D51)</f>
        <v>-0.2003379484832088</v>
      </c>
      <c r="E74">
        <f>E19+(14/0.017)*(E20*E50-E35*E51)</f>
        <v>-0.1981005946041867</v>
      </c>
      <c r="F74">
        <f>F19+(14/0.017)*(F20*F50-F35*F51)</f>
        <v>-0.16295367135582042</v>
      </c>
    </row>
    <row r="75" spans="1:6" ht="12.75">
      <c r="A75" t="s">
        <v>78</v>
      </c>
      <c r="B75" s="49">
        <f>B20</f>
        <v>-0.0007760918</v>
      </c>
      <c r="C75" s="49">
        <f>C20</f>
        <v>0.00469489</v>
      </c>
      <c r="D75" s="49">
        <f>D20</f>
        <v>0.00447703</v>
      </c>
      <c r="E75" s="49">
        <f>E20</f>
        <v>0.00303336</v>
      </c>
      <c r="F75" s="49">
        <f>F20</f>
        <v>-0.00365949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152.923625977284</v>
      </c>
      <c r="C82">
        <f>C22+(2/0.017)*(C8*C51+C23*C50)</f>
        <v>66.27279182573965</v>
      </c>
      <c r="D82">
        <f>D22+(2/0.017)*(D8*D51+D23*D50)</f>
        <v>-17.407868065411552</v>
      </c>
      <c r="E82">
        <f>E22+(2/0.017)*(E8*E51+E23*E50)</f>
        <v>-76.18353950124875</v>
      </c>
      <c r="F82">
        <f>F22+(2/0.017)*(F8*F51+F23*F50)</f>
        <v>-117.29772126991264</v>
      </c>
    </row>
    <row r="83" spans="1:6" ht="12.75">
      <c r="A83" t="s">
        <v>81</v>
      </c>
      <c r="B83">
        <f>B23+(3/0.017)*(B9*B51+B24*B50)</f>
        <v>-2.5278447131181827</v>
      </c>
      <c r="C83">
        <f>C23+(3/0.017)*(C9*C51+C24*C50)</f>
        <v>-1.2335509396808888</v>
      </c>
      <c r="D83">
        <f>D23+(3/0.017)*(D9*D51+D24*D50)</f>
        <v>-1.4554463184198874</v>
      </c>
      <c r="E83">
        <f>E23+(3/0.017)*(E9*E51+E24*E50)</f>
        <v>0.0681849531745012</v>
      </c>
      <c r="F83">
        <f>F23+(3/0.017)*(F9*F51+F24*F50)</f>
        <v>8.209737960544071</v>
      </c>
    </row>
    <row r="84" spans="1:6" ht="12.75">
      <c r="A84" t="s">
        <v>82</v>
      </c>
      <c r="B84">
        <f>B24+(4/0.017)*(B10*B51+B25*B50)</f>
        <v>0.042421531171189165</v>
      </c>
      <c r="C84">
        <f>C24+(4/0.017)*(C10*C51+C25*C50)</f>
        <v>0.048421268664624234</v>
      </c>
      <c r="D84">
        <f>D24+(4/0.017)*(D10*D51+D25*D50)</f>
        <v>0.9489414786431439</v>
      </c>
      <c r="E84">
        <f>E24+(4/0.017)*(E10*E51+E25*E50)</f>
        <v>2.3065082268071406</v>
      </c>
      <c r="F84">
        <f>F24+(4/0.017)*(F10*F51+F25*F50)</f>
        <v>1.0461210836186319</v>
      </c>
    </row>
    <row r="85" spans="1:6" ht="12.75">
      <c r="A85" t="s">
        <v>83</v>
      </c>
      <c r="B85">
        <f>B25+(5/0.017)*(B11*B51+B26*B50)</f>
        <v>-1.6038789744082913</v>
      </c>
      <c r="C85">
        <f>C25+(5/0.017)*(C11*C51+C26*C50)</f>
        <v>-0.621537741215417</v>
      </c>
      <c r="D85">
        <f>D25+(5/0.017)*(D11*D51+D26*D50)</f>
        <v>-1.0398483846443332</v>
      </c>
      <c r="E85">
        <f>E25+(5/0.017)*(E11*E51+E26*E50)</f>
        <v>-0.48887417262387695</v>
      </c>
      <c r="F85">
        <f>F25+(5/0.017)*(F11*F51+F26*F50)</f>
        <v>-3.2650595176604136</v>
      </c>
    </row>
    <row r="86" spans="1:6" ht="12.75">
      <c r="A86" t="s">
        <v>84</v>
      </c>
      <c r="B86">
        <f>B26+(6/0.017)*(B12*B51+B27*B50)</f>
        <v>1.368870696552733</v>
      </c>
      <c r="C86">
        <f>C26+(6/0.017)*(C12*C51+C27*C50)</f>
        <v>0.01942895868781302</v>
      </c>
      <c r="D86">
        <f>D26+(6/0.017)*(D12*D51+D27*D50)</f>
        <v>0.2886131636860726</v>
      </c>
      <c r="E86">
        <f>E26+(6/0.017)*(E12*E51+E27*E50)</f>
        <v>0.5787671417202396</v>
      </c>
      <c r="F86">
        <f>F26+(6/0.017)*(F12*F51+F27*F50)</f>
        <v>2.4830906762818477</v>
      </c>
    </row>
    <row r="87" spans="1:6" ht="12.75">
      <c r="A87" t="s">
        <v>85</v>
      </c>
      <c r="B87">
        <f>B27+(7/0.017)*(B13*B51+B28*B50)</f>
        <v>0.10021896829171806</v>
      </c>
      <c r="C87">
        <f>C27+(7/0.017)*(C13*C51+C28*C50)</f>
        <v>0.016053818266465708</v>
      </c>
      <c r="D87">
        <f>D27+(7/0.017)*(D13*D51+D28*D50)</f>
        <v>0.02680356020270697</v>
      </c>
      <c r="E87">
        <f>E27+(7/0.017)*(E13*E51+E28*E50)</f>
        <v>-0.027758430777739963</v>
      </c>
      <c r="F87">
        <f>F27+(7/0.017)*(F13*F51+F28*F50)</f>
        <v>0.2423163556227569</v>
      </c>
    </row>
    <row r="88" spans="1:6" ht="12.75">
      <c r="A88" t="s">
        <v>86</v>
      </c>
      <c r="B88">
        <f>B28+(8/0.017)*(B14*B51+B29*B50)</f>
        <v>-0.12264268590883803</v>
      </c>
      <c r="C88">
        <f>C28+(8/0.017)*(C14*C51+C29*C50)</f>
        <v>-0.007423235093068106</v>
      </c>
      <c r="D88">
        <f>D28+(8/0.017)*(D14*D51+D29*D50)</f>
        <v>0.2506393100039848</v>
      </c>
      <c r="E88">
        <f>E28+(8/0.017)*(E14*E51+E29*E50)</f>
        <v>0.24213487879817225</v>
      </c>
      <c r="F88">
        <f>F28+(8/0.017)*(F14*F51+F29*F50)</f>
        <v>0.2630359798679957</v>
      </c>
    </row>
    <row r="89" spans="1:6" ht="12.75">
      <c r="A89" t="s">
        <v>87</v>
      </c>
      <c r="B89">
        <f>B29+(9/0.017)*(B15*B51+B30*B50)</f>
        <v>0.031257654017775804</v>
      </c>
      <c r="C89">
        <f>C29+(9/0.017)*(C15*C51+C30*C50)</f>
        <v>-0.005008422881801158</v>
      </c>
      <c r="D89">
        <f>D29+(9/0.017)*(D15*D51+D30*D50)</f>
        <v>-0.012218360427956366</v>
      </c>
      <c r="E89">
        <f>E29+(9/0.017)*(E15*E51+E30*E50)</f>
        <v>0.005468970384479958</v>
      </c>
      <c r="F89">
        <f>F29+(9/0.017)*(F15*F51+F30*F50)</f>
        <v>-0.002069439826804541</v>
      </c>
    </row>
    <row r="90" spans="1:6" ht="12.75">
      <c r="A90" t="s">
        <v>88</v>
      </c>
      <c r="B90">
        <f>B30+(10/0.017)*(B16*B51+B31*B50)</f>
        <v>0.030418997186021302</v>
      </c>
      <c r="C90">
        <f>C30+(10/0.017)*(C16*C51+C31*C50)</f>
        <v>0.07742304114614833</v>
      </c>
      <c r="D90">
        <f>D30+(10/0.017)*(D16*D51+D31*D50)</f>
        <v>0.010734773668322133</v>
      </c>
      <c r="E90">
        <f>E30+(10/0.017)*(E16*E51+E31*E50)</f>
        <v>0.07464486012582293</v>
      </c>
      <c r="F90">
        <f>F30+(10/0.017)*(F16*F51+F31*F50)</f>
        <v>0.22290804308636342</v>
      </c>
    </row>
    <row r="91" spans="1:6" ht="12.75">
      <c r="A91" t="s">
        <v>89</v>
      </c>
      <c r="B91">
        <f>B31+(11/0.017)*(B17*B51+B32*B50)</f>
        <v>-0.023761687077003057</v>
      </c>
      <c r="C91">
        <f>C31+(11/0.017)*(C17*C51+C32*C50)</f>
        <v>0.0003647613284584266</v>
      </c>
      <c r="D91">
        <f>D31+(11/0.017)*(D17*D51+D32*D50)</f>
        <v>-0.006185577128927916</v>
      </c>
      <c r="E91">
        <f>E31+(11/0.017)*(E17*E51+E32*E50)</f>
        <v>-0.0181896130871476</v>
      </c>
      <c r="F91">
        <f>F31+(11/0.017)*(F17*F51+F32*F50)</f>
        <v>0.001279378328200415</v>
      </c>
    </row>
    <row r="92" spans="1:6" ht="12.75">
      <c r="A92" t="s">
        <v>90</v>
      </c>
      <c r="B92">
        <f>B32+(12/0.017)*(B18*B51+B33*B50)</f>
        <v>-0.03407355699523098</v>
      </c>
      <c r="C92">
        <f>C32+(12/0.017)*(C18*C51+C33*C50)</f>
        <v>-0.020765572386398756</v>
      </c>
      <c r="D92">
        <f>D32+(12/0.017)*(D18*D51+D33*D50)</f>
        <v>0.004322207005247779</v>
      </c>
      <c r="E92">
        <f>E32+(12/0.017)*(E18*E51+E33*E50)</f>
        <v>0.04443998676097001</v>
      </c>
      <c r="F92">
        <f>F32+(12/0.017)*(F18*F51+F33*F50)</f>
        <v>0.06359665020368431</v>
      </c>
    </row>
    <row r="93" spans="1:6" ht="12.75">
      <c r="A93" t="s">
        <v>91</v>
      </c>
      <c r="B93">
        <f>B33+(13/0.017)*(B19*B51+B34*B50)</f>
        <v>0.11253920162143913</v>
      </c>
      <c r="C93">
        <f>C33+(13/0.017)*(C19*C51+C34*C50)</f>
        <v>0.11698135530877435</v>
      </c>
      <c r="D93">
        <f>D33+(13/0.017)*(D19*D51+D34*D50)</f>
        <v>0.1243271522039144</v>
      </c>
      <c r="E93">
        <f>E33+(13/0.017)*(E19*E51+E34*E50)</f>
        <v>0.11000748904664047</v>
      </c>
      <c r="F93">
        <f>F33+(13/0.017)*(F19*F51+F34*F50)</f>
        <v>0.08228580400325182</v>
      </c>
    </row>
    <row r="94" spans="1:6" ht="12.75">
      <c r="A94" t="s">
        <v>92</v>
      </c>
      <c r="B94">
        <f>B34+(14/0.017)*(B20*B51+B35*B50)</f>
        <v>-0.032463792934131486</v>
      </c>
      <c r="C94">
        <f>C34+(14/0.017)*(C20*C51+C35*C50)</f>
        <v>-0.009788850017586214</v>
      </c>
      <c r="D94">
        <f>D34+(14/0.017)*(D20*D51+D35*D50)</f>
        <v>-0.002561878248470077</v>
      </c>
      <c r="E94">
        <f>E34+(14/0.017)*(E20*E51+E35*E50)</f>
        <v>0.011588279034124085</v>
      </c>
      <c r="F94">
        <f>F34+(14/0.017)*(F20*F51+F35*F50)</f>
        <v>-0.011783567767446141</v>
      </c>
    </row>
    <row r="95" spans="1:6" ht="12.75">
      <c r="A95" t="s">
        <v>93</v>
      </c>
      <c r="B95" s="49">
        <f>B35</f>
        <v>-0.0005555598</v>
      </c>
      <c r="C95" s="49">
        <f>C35</f>
        <v>-0.004467787</v>
      </c>
      <c r="D95" s="49">
        <f>D35</f>
        <v>-0.009829296</v>
      </c>
      <c r="E95" s="49">
        <f>E35</f>
        <v>-0.00411315</v>
      </c>
      <c r="F95" s="49">
        <f>F35</f>
        <v>0.006527315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-2.346896517849668</v>
      </c>
      <c r="C103">
        <f>C63*10000/C62</f>
        <v>-0.9053064502206314</v>
      </c>
      <c r="D103">
        <f>D63*10000/D62</f>
        <v>0.37579997946798394</v>
      </c>
      <c r="E103">
        <f>E63*10000/E62</f>
        <v>0.09597433752854236</v>
      </c>
      <c r="F103">
        <f>F63*10000/F62</f>
        <v>-4.932450843518242</v>
      </c>
      <c r="G103">
        <f>AVERAGE(C103:E103)</f>
        <v>-0.1445107110747017</v>
      </c>
      <c r="H103">
        <f>STDEV(C103:E103)</f>
        <v>0.6735601049636597</v>
      </c>
      <c r="I103">
        <f>(B103*B4+C103*C4+D103*D4+E103*E4+F103*F4)/SUM(B4:F4)</f>
        <v>-1.104219096944245</v>
      </c>
      <c r="K103">
        <f>(LN(H103)+LN(H123))/2-LN(K114*K115^3)</f>
        <v>-4.173463805324248</v>
      </c>
    </row>
    <row r="104" spans="1:11" ht="12.75">
      <c r="A104" t="s">
        <v>67</v>
      </c>
      <c r="B104">
        <f>B64*10000/B62</f>
        <v>0.4566426696221885</v>
      </c>
      <c r="C104">
        <f>C64*10000/C62</f>
        <v>-0.00833094335468856</v>
      </c>
      <c r="D104">
        <f>D64*10000/D62</f>
        <v>0.4799906780994939</v>
      </c>
      <c r="E104">
        <f>E64*10000/E62</f>
        <v>0.7677139441836668</v>
      </c>
      <c r="F104">
        <f>F64*10000/F62</f>
        <v>-0.8673902786137395</v>
      </c>
      <c r="G104">
        <f>AVERAGE(C104:E104)</f>
        <v>0.4131245596428241</v>
      </c>
      <c r="H104">
        <f>STDEV(C104:E104)</f>
        <v>0.39231967222750974</v>
      </c>
      <c r="I104">
        <f>(B104*B4+C104*C4+D104*D4+E104*E4+F104*F4)/SUM(B4:F4)</f>
        <v>0.2481467703826401</v>
      </c>
      <c r="K104">
        <f>(LN(H104)+LN(H124))/2-LN(K114*K115^4)</f>
        <v>-3.691000626557567</v>
      </c>
    </row>
    <row r="105" spans="1:11" ht="12.75">
      <c r="A105" t="s">
        <v>68</v>
      </c>
      <c r="B105">
        <f>B65*10000/B62</f>
        <v>0.5375469886580421</v>
      </c>
      <c r="C105">
        <f>C65*10000/C62</f>
        <v>0.3192198559359867</v>
      </c>
      <c r="D105">
        <f>D65*10000/D62</f>
        <v>0.019685128881874875</v>
      </c>
      <c r="E105">
        <f>E65*10000/E62</f>
        <v>0.0878988475113394</v>
      </c>
      <c r="F105">
        <f>F65*10000/F62</f>
        <v>0.8463353056664202</v>
      </c>
      <c r="G105">
        <f>AVERAGE(C105:E105)</f>
        <v>0.14226794410973367</v>
      </c>
      <c r="H105">
        <f>STDEV(C105:E105)</f>
        <v>0.15699446543282808</v>
      </c>
      <c r="I105">
        <f>(B105*B4+C105*C4+D105*D4+E105*E4+F105*F4)/SUM(B4:F4)</f>
        <v>0.29374745183505363</v>
      </c>
      <c r="K105">
        <f>(LN(H105)+LN(H125))/2-LN(K114*K115^5)</f>
        <v>-4.24485395160758</v>
      </c>
    </row>
    <row r="106" spans="1:11" ht="12.75">
      <c r="A106" t="s">
        <v>69</v>
      </c>
      <c r="B106">
        <f>B66*10000/B62</f>
        <v>2.1588003895632215</v>
      </c>
      <c r="C106">
        <f>C66*10000/C62</f>
        <v>2.698670375759937</v>
      </c>
      <c r="D106">
        <f>D66*10000/D62</f>
        <v>2.9923753992140294</v>
      </c>
      <c r="E106">
        <f>E66*10000/E62</f>
        <v>2.5738775660693882</v>
      </c>
      <c r="F106">
        <f>F66*10000/F62</f>
        <v>10.714080991981467</v>
      </c>
      <c r="G106">
        <f>AVERAGE(C106:E106)</f>
        <v>2.7549744470144515</v>
      </c>
      <c r="H106">
        <f>STDEV(C106:E106)</f>
        <v>0.2148551149415955</v>
      </c>
      <c r="I106">
        <f>(B106*B4+C106*C4+D106*D4+E106*E4+F106*F4)/SUM(B4:F4)</f>
        <v>3.733251584670613</v>
      </c>
      <c r="K106">
        <f>(LN(H106)+LN(H126))/2-LN(K114*K115^6)</f>
        <v>-3.510464679382737</v>
      </c>
    </row>
    <row r="107" spans="1:11" ht="12.75">
      <c r="A107" t="s">
        <v>70</v>
      </c>
      <c r="B107">
        <f>B67*10000/B62</f>
        <v>-0.10586029117564753</v>
      </c>
      <c r="C107">
        <f>C67*10000/C62</f>
        <v>0.04200900316528345</v>
      </c>
      <c r="D107">
        <f>D67*10000/D62</f>
        <v>0.06015786771683622</v>
      </c>
      <c r="E107">
        <f>E67*10000/E62</f>
        <v>0.12828790010642105</v>
      </c>
      <c r="F107">
        <f>F67*10000/F62</f>
        <v>-0.5340002261994118</v>
      </c>
      <c r="G107">
        <f>AVERAGE(C107:E107)</f>
        <v>0.07681825699618024</v>
      </c>
      <c r="H107">
        <f>STDEV(C107:E107)</f>
        <v>0.045488333037706725</v>
      </c>
      <c r="I107">
        <f>(B107*B4+C107*C4+D107*D4+E107*E4+F107*F4)/SUM(B4:F4)</f>
        <v>-0.03136031469226552</v>
      </c>
      <c r="K107">
        <f>(LN(H107)+LN(H127))/2-LN(K114*K115^7)</f>
        <v>-4.830364917121362</v>
      </c>
    </row>
    <row r="108" spans="1:9" ht="12.75">
      <c r="A108" t="s">
        <v>71</v>
      </c>
      <c r="B108">
        <f>B68*10000/B62</f>
        <v>-0.04324506026568826</v>
      </c>
      <c r="C108">
        <f>C68*10000/C62</f>
        <v>-0.051681861504336166</v>
      </c>
      <c r="D108">
        <f>D68*10000/D62</f>
        <v>-0.06553661842429763</v>
      </c>
      <c r="E108">
        <f>E68*10000/E62</f>
        <v>0.07377476976615684</v>
      </c>
      <c r="F108">
        <f>F68*10000/F62</f>
        <v>-0.10225847666192263</v>
      </c>
      <c r="G108">
        <f>AVERAGE(C108:E108)</f>
        <v>-0.014481236720825652</v>
      </c>
      <c r="H108">
        <f>STDEV(C108:E108)</f>
        <v>0.07674523166360583</v>
      </c>
      <c r="I108">
        <f>(B108*B4+C108*C4+D108*D4+E108*E4+F108*F4)/SUM(B4:F4)</f>
        <v>-0.03037959866684779</v>
      </c>
    </row>
    <row r="109" spans="1:9" ht="12.75">
      <c r="A109" t="s">
        <v>72</v>
      </c>
      <c r="B109">
        <f>B69*10000/B62</f>
        <v>0.03188416450780647</v>
      </c>
      <c r="C109">
        <f>C69*10000/C62</f>
        <v>0.039033592402924054</v>
      </c>
      <c r="D109">
        <f>D69*10000/D62</f>
        <v>0.044102808844218674</v>
      </c>
      <c r="E109">
        <f>E69*10000/E62</f>
        <v>-0.010732690882559303</v>
      </c>
      <c r="F109">
        <f>F69*10000/F62</f>
        <v>0.07789965405360151</v>
      </c>
      <c r="G109">
        <f>AVERAGE(C109:E109)</f>
        <v>0.024134570121527806</v>
      </c>
      <c r="H109">
        <f>STDEV(C109:E109)</f>
        <v>0.030302122966510508</v>
      </c>
      <c r="I109">
        <f>(B109*B4+C109*C4+D109*D4+E109*E4+F109*F4)/SUM(B4:F4)</f>
        <v>0.03244513548345155</v>
      </c>
    </row>
    <row r="110" spans="1:11" ht="12.75">
      <c r="A110" t="s">
        <v>73</v>
      </c>
      <c r="B110">
        <f>B70*10000/B62</f>
        <v>-0.47413301882443054</v>
      </c>
      <c r="C110">
        <f>C70*10000/C62</f>
        <v>-0.2865655425828161</v>
      </c>
      <c r="D110">
        <f>D70*10000/D62</f>
        <v>-0.2715111324214768</v>
      </c>
      <c r="E110">
        <f>E70*10000/E62</f>
        <v>-0.23131846363803338</v>
      </c>
      <c r="F110">
        <f>F70*10000/F62</f>
        <v>-0.27138419292575255</v>
      </c>
      <c r="G110">
        <f>AVERAGE(C110:E110)</f>
        <v>-0.26313171288077547</v>
      </c>
      <c r="H110">
        <f>STDEV(C110:E110)</f>
        <v>0.028560828714553056</v>
      </c>
      <c r="I110">
        <f>(B110*B4+C110*C4+D110*D4+E110*E4+F110*F4)/SUM(B4:F4)</f>
        <v>-0.2948099156264289</v>
      </c>
      <c r="K110">
        <f>EXP(AVERAGE(K103:K107))</f>
        <v>0.01673873815157708</v>
      </c>
    </row>
    <row r="111" spans="1:9" ht="12.75">
      <c r="A111" t="s">
        <v>74</v>
      </c>
      <c r="B111">
        <f>B71*10000/B62</f>
        <v>-0.004862271116452774</v>
      </c>
      <c r="C111">
        <f>C71*10000/C62</f>
        <v>0.01002810521801905</v>
      </c>
      <c r="D111">
        <f>D71*10000/D62</f>
        <v>-0.008552872029278841</v>
      </c>
      <c r="E111">
        <f>E71*10000/E62</f>
        <v>0.009983677005041179</v>
      </c>
      <c r="F111">
        <f>F71*10000/F62</f>
        <v>-0.0583625521785213</v>
      </c>
      <c r="G111">
        <f>AVERAGE(C111:E111)</f>
        <v>0.0038196367312604627</v>
      </c>
      <c r="H111">
        <f>STDEV(C111:E111)</f>
        <v>0.010714929922250703</v>
      </c>
      <c r="I111">
        <f>(B111*B4+C111*C4+D111*D4+E111*E4+F111*F4)/SUM(B4:F4)</f>
        <v>-0.005754827986600341</v>
      </c>
    </row>
    <row r="112" spans="1:9" ht="12.75">
      <c r="A112" t="s">
        <v>75</v>
      </c>
      <c r="B112">
        <f>B72*10000/B62</f>
        <v>-0.023127594680956147</v>
      </c>
      <c r="C112">
        <f>C72*10000/C62</f>
        <v>-0.03948886554225288</v>
      </c>
      <c r="D112">
        <f>D72*10000/D62</f>
        <v>-0.05553945415781129</v>
      </c>
      <c r="E112">
        <f>E72*10000/E62</f>
        <v>-0.052779882466446666</v>
      </c>
      <c r="F112">
        <f>F72*10000/F62</f>
        <v>-0.05921144243038023</v>
      </c>
      <c r="G112">
        <f>AVERAGE(C112:E112)</f>
        <v>-0.04926940072217028</v>
      </c>
      <c r="H112">
        <f>STDEV(C112:E112)</f>
        <v>0.008581838980320415</v>
      </c>
      <c r="I112">
        <f>(B112*B4+C112*C4+D112*D4+E112*E4+F112*F4)/SUM(B4:F4)</f>
        <v>-0.0468104476248378</v>
      </c>
    </row>
    <row r="113" spans="1:9" ht="12.75">
      <c r="A113" t="s">
        <v>76</v>
      </c>
      <c r="B113">
        <f>B73*10000/B62</f>
        <v>-0.014630026895330463</v>
      </c>
      <c r="C113">
        <f>C73*10000/C62</f>
        <v>-0.004470280114757908</v>
      </c>
      <c r="D113">
        <f>D73*10000/D62</f>
        <v>0.002425636088987988</v>
      </c>
      <c r="E113">
        <f>E73*10000/E62</f>
        <v>0.005427811069626435</v>
      </c>
      <c r="F113">
        <f>F73*10000/F62</f>
        <v>-0.0056214419337377265</v>
      </c>
      <c r="G113">
        <f>AVERAGE(C113:E113)</f>
        <v>0.0011277223479521717</v>
      </c>
      <c r="H113">
        <f>STDEV(C113:E113)</f>
        <v>0.005075084958202567</v>
      </c>
      <c r="I113">
        <f>(B113*B4+C113*C4+D113*D4+E113*E4+F113*F4)/SUM(B4:F4)</f>
        <v>-0.0020585664879058706</v>
      </c>
    </row>
    <row r="114" spans="1:11" ht="12.75">
      <c r="A114" t="s">
        <v>77</v>
      </c>
      <c r="B114">
        <f>B74*10000/B62</f>
        <v>-0.20259040024112077</v>
      </c>
      <c r="C114">
        <f>C74*10000/C62</f>
        <v>-0.1935293555338114</v>
      </c>
      <c r="D114">
        <f>D74*10000/D62</f>
        <v>-0.2003377616411982</v>
      </c>
      <c r="E114">
        <f>E74*10000/E62</f>
        <v>-0.19810055864857076</v>
      </c>
      <c r="F114">
        <f>F74*10000/F62</f>
        <v>-0.16296227644435396</v>
      </c>
      <c r="G114">
        <f>AVERAGE(C114:E114)</f>
        <v>-0.1973225586078601</v>
      </c>
      <c r="H114">
        <f>STDEV(C114:E114)</f>
        <v>0.0034702393978367236</v>
      </c>
      <c r="I114">
        <f>(B114*B4+C114*C4+D114*D4+E114*E4+F114*F4)/SUM(B4:F4)</f>
        <v>-0.19348913415668684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-0.0007761032723591695</v>
      </c>
      <c r="C115">
        <f>C75*10000/C62</f>
        <v>0.004694884917183752</v>
      </c>
      <c r="D115">
        <f>D75*10000/D62</f>
        <v>0.0044770258245689695</v>
      </c>
      <c r="E115">
        <f>E75*10000/E62</f>
        <v>0.003033359449439678</v>
      </c>
      <c r="F115">
        <f>F75*10000/F62</f>
        <v>-0.0036596832465539174</v>
      </c>
      <c r="G115">
        <f>AVERAGE(C115:E115)</f>
        <v>0.004068423397064133</v>
      </c>
      <c r="H115">
        <f>STDEV(C115:E115)</f>
        <v>0.000902985978746446</v>
      </c>
      <c r="I115">
        <f>(B115*B4+C115*C4+D115*D4+E115*E4+F115*F4)/SUM(B4:F4)</f>
        <v>0.0023324454961787798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152.9258865278564</v>
      </c>
      <c r="C122">
        <f>C82*10000/C62</f>
        <v>66.27272007700367</v>
      </c>
      <c r="D122">
        <f>D82*10000/D62</f>
        <v>-17.407851830239462</v>
      </c>
      <c r="E122">
        <f>E82*10000/E62</f>
        <v>-76.18352567379864</v>
      </c>
      <c r="F122">
        <f>F82*10000/F62</f>
        <v>-117.3039154063682</v>
      </c>
      <c r="G122">
        <f>AVERAGE(C122:E122)</f>
        <v>-9.106219142344813</v>
      </c>
      <c r="H122">
        <f>STDEV(C122:E122)</f>
        <v>71.59003643885639</v>
      </c>
      <c r="I122">
        <f>(B122*B4+C122*C4+D122*D4+E122*E4+F122*F4)/SUM(B4:F4)</f>
        <v>-0.10242856889675436</v>
      </c>
    </row>
    <row r="123" spans="1:9" ht="12.75">
      <c r="A123" t="s">
        <v>81</v>
      </c>
      <c r="B123">
        <f>B83*10000/B62</f>
        <v>-2.5278820802730397</v>
      </c>
      <c r="C123">
        <f>C83*10000/C62</f>
        <v>-1.2335496042049228</v>
      </c>
      <c r="D123">
        <f>D83*10000/D62</f>
        <v>-1.4554449610209597</v>
      </c>
      <c r="E123">
        <f>E83*10000/E62</f>
        <v>0.06818494079880896</v>
      </c>
      <c r="F123">
        <f>F83*10000/F62</f>
        <v>8.210171491874787</v>
      </c>
      <c r="G123">
        <f>AVERAGE(C123:E123)</f>
        <v>-0.8736032081423577</v>
      </c>
      <c r="H123">
        <f>STDEV(C123:E123)</f>
        <v>0.8231239733227623</v>
      </c>
      <c r="I123">
        <f>(B123*B4+C123*C4+D123*D4+E123*E4+F123*F4)/SUM(B4:F4)</f>
        <v>0.1019652941859454</v>
      </c>
    </row>
    <row r="124" spans="1:9" ht="12.75">
      <c r="A124" t="s">
        <v>82</v>
      </c>
      <c r="B124">
        <f>B84*10000/B62</f>
        <v>0.04242215825556517</v>
      </c>
      <c r="C124">
        <f>C84*10000/C62</f>
        <v>0.04842121624243519</v>
      </c>
      <c r="D124">
        <f>D84*10000/D62</f>
        <v>0.9489405936279227</v>
      </c>
      <c r="E124">
        <f>E84*10000/E62</f>
        <v>2.306507808171729</v>
      </c>
      <c r="F124">
        <f>F84*10000/F62</f>
        <v>1.046176326096242</v>
      </c>
      <c r="G124">
        <f>AVERAGE(C124:E124)</f>
        <v>1.1012898726806957</v>
      </c>
      <c r="H124">
        <f>STDEV(C124:E124)</f>
        <v>1.1367262165023018</v>
      </c>
      <c r="I124">
        <f>(B124*B4+C124*C4+D124*D4+E124*E4+F124*F4)/SUM(B4:F4)</f>
        <v>0.9405675417338847</v>
      </c>
    </row>
    <row r="125" spans="1:9" ht="12.75">
      <c r="A125" t="s">
        <v>83</v>
      </c>
      <c r="B125">
        <f>B85*10000/B62</f>
        <v>-1.6039026832989909</v>
      </c>
      <c r="C125">
        <f>C85*10000/C62</f>
        <v>-0.6215370683216688</v>
      </c>
      <c r="D125">
        <f>D85*10000/D62</f>
        <v>-1.0398474148462278</v>
      </c>
      <c r="E125">
        <f>E85*10000/E62</f>
        <v>-0.4888740838923311</v>
      </c>
      <c r="F125">
        <f>F85*10000/F62</f>
        <v>-3.265231935538348</v>
      </c>
      <c r="G125">
        <f>AVERAGE(C125:E125)</f>
        <v>-0.7167528556867425</v>
      </c>
      <c r="H125">
        <f>STDEV(C125:E125)</f>
        <v>0.28756292785801035</v>
      </c>
      <c r="I125">
        <f>(B125*B4+C125*C4+D125*D4+E125*E4+F125*F4)/SUM(B4:F4)</f>
        <v>-1.186176446222501</v>
      </c>
    </row>
    <row r="126" spans="1:9" ht="12.75">
      <c r="A126" t="s">
        <v>84</v>
      </c>
      <c r="B126">
        <f>B86*10000/B62</f>
        <v>1.3688909314995366</v>
      </c>
      <c r="C126">
        <f>C86*10000/C62</f>
        <v>0.01942893765349126</v>
      </c>
      <c r="D126">
        <f>D86*10000/D62</f>
        <v>0.2886128945155824</v>
      </c>
      <c r="E126">
        <f>E86*10000/E62</f>
        <v>0.5787670366729574</v>
      </c>
      <c r="F126">
        <f>F86*10000/F62</f>
        <v>2.4832218007599183</v>
      </c>
      <c r="G126">
        <f>AVERAGE(C126:E126)</f>
        <v>0.295602956280677</v>
      </c>
      <c r="H126">
        <f>STDEV(C126:E126)</f>
        <v>0.2797345580658339</v>
      </c>
      <c r="I126">
        <f>(B126*B4+C126*C4+D126*D4+E126*E4+F126*F4)/SUM(B4:F4)</f>
        <v>0.7438024694877298</v>
      </c>
    </row>
    <row r="127" spans="1:9" ht="12.75">
      <c r="A127" t="s">
        <v>85</v>
      </c>
      <c r="B127">
        <f>B87*10000/B62</f>
        <v>0.10022044975048344</v>
      </c>
      <c r="C127">
        <f>C87*10000/C62</f>
        <v>0.016053800886163226</v>
      </c>
      <c r="D127">
        <f>D87*10000/D62</f>
        <v>0.026803535204791607</v>
      </c>
      <c r="E127">
        <f>E87*10000/E62</f>
        <v>-0.02775842573953461</v>
      </c>
      <c r="F127">
        <f>F87*10000/F62</f>
        <v>0.2423291516136414</v>
      </c>
      <c r="G127">
        <f>AVERAGE(C127:E127)</f>
        <v>0.005032970117140076</v>
      </c>
      <c r="H127">
        <f>STDEV(C127:E127)</f>
        <v>0.028902351611108226</v>
      </c>
      <c r="I127">
        <f>(B127*B4+C127*C4+D127*D4+E127*E4+F127*F4)/SUM(B4:F4)</f>
        <v>0.05056605522410827</v>
      </c>
    </row>
    <row r="128" spans="1:9" ht="12.75">
      <c r="A128" t="s">
        <v>86</v>
      </c>
      <c r="B128">
        <f>B88*10000/B62</f>
        <v>-0.12264449883991432</v>
      </c>
      <c r="C128">
        <f>C88*10000/C62</f>
        <v>-0.007423227056470883</v>
      </c>
      <c r="D128">
        <f>D88*10000/D62</f>
        <v>0.2506390762492071</v>
      </c>
      <c r="E128">
        <f>E88*10000/E62</f>
        <v>0.24213483485025414</v>
      </c>
      <c r="F128">
        <f>F88*10000/F62</f>
        <v>0.26304986999931607</v>
      </c>
      <c r="G128">
        <f>AVERAGE(C128:E128)</f>
        <v>0.16178356134766345</v>
      </c>
      <c r="H128">
        <f>STDEV(C128:E128)</f>
        <v>0.1465990568249811</v>
      </c>
      <c r="I128">
        <f>(B128*B4+C128*C4+D128*D4+E128*E4+F128*F4)/SUM(B4:F4)</f>
        <v>0.13410600363842376</v>
      </c>
    </row>
    <row r="129" spans="1:9" ht="12.75">
      <c r="A129" t="s">
        <v>87</v>
      </c>
      <c r="B129">
        <f>B89*10000/B62</f>
        <v>0.031258116075271694</v>
      </c>
      <c r="C129">
        <f>C89*10000/C62</f>
        <v>-0.005008417459545642</v>
      </c>
      <c r="D129">
        <f>D89*10000/D62</f>
        <v>-0.012218349032696278</v>
      </c>
      <c r="E129">
        <f>E89*10000/E62</f>
        <v>0.005468969391851949</v>
      </c>
      <c r="F129">
        <f>F89*10000/F62</f>
        <v>-0.002069549107637408</v>
      </c>
      <c r="G129">
        <f>AVERAGE(C129:E129)</f>
        <v>-0.0039192657001299895</v>
      </c>
      <c r="H129">
        <f>STDEV(C129:E129)</f>
        <v>0.008893817905102366</v>
      </c>
      <c r="I129">
        <f>(B129*B4+C129*C4+D129*D4+E129*E4+F129*F4)/SUM(B4:F4)</f>
        <v>0.001427587483861309</v>
      </c>
    </row>
    <row r="130" spans="1:9" ht="12.75">
      <c r="A130" t="s">
        <v>88</v>
      </c>
      <c r="B130">
        <f>B90*10000/B62</f>
        <v>0.030419446846308006</v>
      </c>
      <c r="C130">
        <f>C90*10000/C62</f>
        <v>0.07742295732584764</v>
      </c>
      <c r="D130">
        <f>D90*10000/D62</f>
        <v>0.010734763656705709</v>
      </c>
      <c r="E130">
        <f>E90*10000/E62</f>
        <v>0.0746448465776459</v>
      </c>
      <c r="F130">
        <f>F90*10000/F62</f>
        <v>0.2229198141832012</v>
      </c>
      <c r="G130">
        <f>AVERAGE(C130:E130)</f>
        <v>0.05426752252006642</v>
      </c>
      <c r="H130">
        <f>STDEV(C130:E130)</f>
        <v>0.037726055923246876</v>
      </c>
      <c r="I130">
        <f>(B130*B4+C130*C4+D130*D4+E130*E4+F130*F4)/SUM(B4:F4)</f>
        <v>0.07337957969708726</v>
      </c>
    </row>
    <row r="131" spans="1:9" ht="12.75">
      <c r="A131" t="s">
        <v>89</v>
      </c>
      <c r="B131">
        <f>B91*10000/B62</f>
        <v>-0.02376203832747191</v>
      </c>
      <c r="C131">
        <f>C91*10000/C62</f>
        <v>0.00036476093355784176</v>
      </c>
      <c r="D131">
        <f>D91*10000/D62</f>
        <v>-0.0061855713600475004</v>
      </c>
      <c r="E131">
        <f>E91*10000/E62</f>
        <v>-0.01818960978569995</v>
      </c>
      <c r="F131">
        <f>F91*10000/F62</f>
        <v>0.001279445888284766</v>
      </c>
      <c r="G131">
        <f>AVERAGE(C131:E131)</f>
        <v>-0.008003473404063202</v>
      </c>
      <c r="H131">
        <f>STDEV(C131:E131)</f>
        <v>0.009409821681527238</v>
      </c>
      <c r="I131">
        <f>(B131*B4+C131*C4+D131*D4+E131*E4+F131*F4)/SUM(B4:F4)</f>
        <v>-0.009046213924070162</v>
      </c>
    </row>
    <row r="132" spans="1:9" ht="12.75">
      <c r="A132" t="s">
        <v>90</v>
      </c>
      <c r="B132">
        <f>B92*10000/B62</f>
        <v>-0.034074060678022156</v>
      </c>
      <c r="C132">
        <f>C92*10000/C62</f>
        <v>-0.020765549905022468</v>
      </c>
      <c r="D132">
        <f>D92*10000/D62</f>
        <v>0.00432220297420996</v>
      </c>
      <c r="E132">
        <f>E92*10000/E62</f>
        <v>0.0444399786950321</v>
      </c>
      <c r="F132">
        <f>F92*10000/F62</f>
        <v>0.06360000854965397</v>
      </c>
      <c r="G132">
        <f>AVERAGE(C132:E132)</f>
        <v>0.009332210588073197</v>
      </c>
      <c r="H132">
        <f>STDEV(C132:E132)</f>
        <v>0.03289020176620021</v>
      </c>
      <c r="I132">
        <f>(B132*B4+C132*C4+D132*D4+E132*E4+F132*F4)/SUM(B4:F4)</f>
        <v>0.010304429200387691</v>
      </c>
    </row>
    <row r="133" spans="1:9" ht="12.75">
      <c r="A133" t="s">
        <v>91</v>
      </c>
      <c r="B133">
        <f>B93*10000/B62</f>
        <v>0.11254086520059518</v>
      </c>
      <c r="C133">
        <f>C93*10000/C62</f>
        <v>0.11698122866156144</v>
      </c>
      <c r="D133">
        <f>D93*10000/D62</f>
        <v>0.12432703625216754</v>
      </c>
      <c r="E133">
        <f>E93*10000/E62</f>
        <v>0.1100074690800824</v>
      </c>
      <c r="F133">
        <f>F93*10000/F62</f>
        <v>0.08229014926667921</v>
      </c>
      <c r="G133">
        <f>AVERAGE(C133:E133)</f>
        <v>0.1171052446646038</v>
      </c>
      <c r="H133">
        <f>STDEV(C133:E133)</f>
        <v>0.007160589080216994</v>
      </c>
      <c r="I133">
        <f>(B133*B4+C133*C4+D133*D4+E133*E4+F133*F4)/SUM(B4:F4)</f>
        <v>0.11178509441024442</v>
      </c>
    </row>
    <row r="134" spans="1:9" ht="12.75">
      <c r="A134" t="s">
        <v>92</v>
      </c>
      <c r="B134">
        <f>B94*10000/B62</f>
        <v>-0.032464272821037324</v>
      </c>
      <c r="C134">
        <f>C94*10000/C62</f>
        <v>-0.00978883941990961</v>
      </c>
      <c r="D134">
        <f>D94*10000/D62</f>
        <v>-0.002561875859174956</v>
      </c>
      <c r="E134">
        <f>E94*10000/E62</f>
        <v>0.011588276930830498</v>
      </c>
      <c r="F134">
        <f>F94*10000/F62</f>
        <v>-0.011784190021876105</v>
      </c>
      <c r="G134">
        <f>AVERAGE(C134:E134)</f>
        <v>-0.00025414611608468957</v>
      </c>
      <c r="H134">
        <f>STDEV(C134:E134)</f>
        <v>0.010873798245950106</v>
      </c>
      <c r="I134">
        <f>(B134*B4+C134*C4+D134*D4+E134*E4+F134*F4)/SUM(B4:F4)</f>
        <v>-0.006463247074715131</v>
      </c>
    </row>
    <row r="135" spans="1:9" ht="12.75">
      <c r="A135" t="s">
        <v>93</v>
      </c>
      <c r="B135">
        <f>B95*10000/B62</f>
        <v>-0.0005555680124067872</v>
      </c>
      <c r="C135">
        <f>C95*10000/C62</f>
        <v>-0.004467782163051668</v>
      </c>
      <c r="D135">
        <f>D95*10000/D62</f>
        <v>-0.009829286832862962</v>
      </c>
      <c r="E135">
        <f>E95*10000/E62</f>
        <v>-0.004113149253455841</v>
      </c>
      <c r="F135">
        <f>F95*10000/F62</f>
        <v>0.006527659687683279</v>
      </c>
      <c r="G135">
        <f>AVERAGE(C135:E135)</f>
        <v>-0.0061367394164568234</v>
      </c>
      <c r="H135">
        <f>STDEV(C135:E135)</f>
        <v>0.003202752088743029</v>
      </c>
      <c r="I135">
        <f>(B135*B4+C135*C4+D135*D4+E135*E4+F135*F4)/SUM(B4:F4)</f>
        <v>-0.003633183492986682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2004-08-12T11:24:03Z</cp:lastPrinted>
  <dcterms:created xsi:type="dcterms:W3CDTF">2004-08-12T11:24:03Z</dcterms:created>
  <dcterms:modified xsi:type="dcterms:W3CDTF">2004-08-12T13:03:14Z</dcterms:modified>
  <cp:category/>
  <cp:version/>
  <cp:contentType/>
  <cp:contentStatus/>
</cp:coreProperties>
</file>