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<sst xmlns="http://schemas.openxmlformats.org/spreadsheetml/2006/main" count="202" uniqueCount="97">
  <si>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29/07/2004       14:38:21</t>
  </si>
  <si>
    <t>LISSNER</t>
  </si>
  <si>
    <t>HCMQAP304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</si>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</sst>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2.068034</c:v>
                </c:pt>
                <c:pt idx="1">
                  <c:v>0.5340235</c:v>
                </c:pt>
                <c:pt idx="2">
                  <c:v>0.03416741</c:v>
                </c:pt>
                <c:pt idx="3">
                  <c:v>0.3908839</c:v>
                </c:pt>
                <c:pt idx="4">
                  <c:v>1.004419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-1.568753</c:v>
                </c:pt>
                <c:pt idx="1">
                  <c:v>-3.384332</c:v>
                </c:pt>
                <c:pt idx="2">
                  <c:v>-3.78634</c:v>
                </c:pt>
                <c:pt idx="3">
                  <c:v>-0.9668621</c:v>
                </c:pt>
                <c:pt idx="4">
                  <c:v>6.573604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2.279371</c:v>
                </c:pt>
                <c:pt idx="1">
                  <c:v>2.447874</c:v>
                </c:pt>
                <c:pt idx="2">
                  <c:v>2.812789</c:v>
                </c:pt>
                <c:pt idx="3">
                  <c:v>2.743265</c:v>
                </c:pt>
                <c:pt idx="4">
                  <c:v>13.15765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1.523993</c:v>
                </c:pt>
                <c:pt idx="1">
                  <c:v>0.7226019</c:v>
                </c:pt>
                <c:pt idx="2">
                  <c:v>0.4370649</c:v>
                </c:pt>
                <c:pt idx="3">
                  <c:v>0.1517278</c:v>
                </c:pt>
                <c:pt idx="4">
                  <c:v>1.759593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-1.395427</c:v>
                </c:pt>
                <c:pt idx="1">
                  <c:v>-0.5754253</c:v>
                </c:pt>
                <c:pt idx="2">
                  <c:v>-0.04849439</c:v>
                </c:pt>
                <c:pt idx="3">
                  <c:v>-0.02012383</c:v>
                </c:pt>
                <c:pt idx="4">
                  <c:v>-2.004151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-5.324044</c:v>
                </c:pt>
                <c:pt idx="1">
                  <c:v>-3.424002</c:v>
                </c:pt>
                <c:pt idx="2">
                  <c:v>-3.987453</c:v>
                </c:pt>
                <c:pt idx="3">
                  <c:v>-3.78949</c:v>
                </c:pt>
                <c:pt idx="4">
                  <c:v>-2.79226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0.005888721</c:v>
                </c:pt>
                <c:pt idx="1">
                  <c:v>0.7320892</c:v>
                </c:pt>
                <c:pt idx="2">
                  <c:v>0.6880499</c:v>
                </c:pt>
                <c:pt idx="3">
                  <c:v>0.5116451</c:v>
                </c:pt>
                <c:pt idx="4">
                  <c:v>-1.525873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-0.3956586</c:v>
                </c:pt>
                <c:pt idx="1">
                  <c:v>-0.8568794</c:v>
                </c:pt>
                <c:pt idx="2">
                  <c:v>-1.125115</c:v>
                </c:pt>
                <c:pt idx="3">
                  <c:v>-0.2535251</c:v>
                </c:pt>
                <c:pt idx="4">
                  <c:v>-2.475307</c:v>
                </c:pt>
              </c:numCache>
            </c:numRef>
          </c:val>
          <c:smooth val="0"/>
        </c:ser>
        <c:marker val="1"/>
        <c:axId val="49378095"/>
        <c:axId val="22678612"/>
      </c:lineChart>
      <c:catAx>
        <c:axId val="49378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678612"/>
        <c:crosses val="autoZero"/>
        <c:auto val="1"/>
        <c:lblOffset val="100"/>
        <c:noMultiLvlLbl val="0"/>
      </c:catAx>
      <c:valAx>
        <c:axId val="2267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93780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3">
      <selection activeCell="J76" sqref="J76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-0.002267</v>
      </c>
      <c r="C4" s="13">
        <v>-0.003754</v>
      </c>
      <c r="D4" s="13">
        <v>-0.003751</v>
      </c>
      <c r="E4" s="13">
        <v>-0.00375</v>
      </c>
      <c r="F4" s="24">
        <v>-0.00208</v>
      </c>
      <c r="G4" s="34">
        <v>-0.011699</v>
      </c>
    </row>
    <row r="5" spans="1:7" ht="12.75" thickBot="1">
      <c r="A5" s="44" t="s">
        <v>13</v>
      </c>
      <c r="B5" s="45">
        <v>4.872993</v>
      </c>
      <c r="C5" s="46">
        <v>2.433608</v>
      </c>
      <c r="D5" s="46">
        <v>0.030728</v>
      </c>
      <c r="E5" s="46">
        <v>-2.621793</v>
      </c>
      <c r="F5" s="47">
        <v>-5.076041</v>
      </c>
      <c r="G5" s="48">
        <v>4.569426</v>
      </c>
    </row>
    <row r="6" spans="1:7" ht="12.75" thickTop="1">
      <c r="A6" s="6" t="s">
        <v>14</v>
      </c>
      <c r="B6" s="39">
        <v>72.80925</v>
      </c>
      <c r="C6" s="40">
        <v>16.43568</v>
      </c>
      <c r="D6" s="40">
        <v>-13.18819</v>
      </c>
      <c r="E6" s="40">
        <v>-17.4179</v>
      </c>
      <c r="F6" s="41">
        <v>-53.79248</v>
      </c>
      <c r="G6" s="42">
        <v>0.007585742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2.068034</v>
      </c>
      <c r="C8" s="14">
        <v>0.5340235</v>
      </c>
      <c r="D8" s="14">
        <v>0.03416741</v>
      </c>
      <c r="E8" s="14">
        <v>0.3908839</v>
      </c>
      <c r="F8" s="25">
        <v>1.004419</v>
      </c>
      <c r="G8" s="35">
        <v>0.6650604</v>
      </c>
    </row>
    <row r="9" spans="1:7" ht="12">
      <c r="A9" s="20" t="s">
        <v>17</v>
      </c>
      <c r="B9" s="29">
        <v>-1.395427</v>
      </c>
      <c r="C9" s="14">
        <v>-0.5754253</v>
      </c>
      <c r="D9" s="14">
        <v>-0.04849439</v>
      </c>
      <c r="E9" s="14">
        <v>-0.02012383</v>
      </c>
      <c r="F9" s="25">
        <v>-2.004151</v>
      </c>
      <c r="G9" s="35">
        <v>-0.6247291</v>
      </c>
    </row>
    <row r="10" spans="1:7" ht="12">
      <c r="A10" s="20" t="s">
        <v>18</v>
      </c>
      <c r="B10" s="29">
        <v>0.005888721</v>
      </c>
      <c r="C10" s="14">
        <v>0.7320892</v>
      </c>
      <c r="D10" s="14">
        <v>0.6880499</v>
      </c>
      <c r="E10" s="14">
        <v>0.5116451</v>
      </c>
      <c r="F10" s="25">
        <v>-1.525873</v>
      </c>
      <c r="G10" s="35">
        <v>0.2620842</v>
      </c>
    </row>
    <row r="11" spans="1:7" ht="12">
      <c r="A11" s="21" t="s">
        <v>19</v>
      </c>
      <c r="B11" s="31">
        <v>2.279371</v>
      </c>
      <c r="C11" s="16">
        <v>2.447874</v>
      </c>
      <c r="D11" s="16">
        <v>2.812789</v>
      </c>
      <c r="E11" s="16">
        <v>2.743265</v>
      </c>
      <c r="F11" s="27">
        <v>13.15765</v>
      </c>
      <c r="G11" s="37">
        <v>4.009431</v>
      </c>
    </row>
    <row r="12" spans="1:7" ht="12">
      <c r="A12" s="20" t="s">
        <v>20</v>
      </c>
      <c r="B12" s="29">
        <v>-0.07440273</v>
      </c>
      <c r="C12" s="14">
        <v>-0.07545823</v>
      </c>
      <c r="D12" s="14">
        <v>-0.1617099</v>
      </c>
      <c r="E12" s="14">
        <v>-0.1832473</v>
      </c>
      <c r="F12" s="25">
        <v>-0.4281096</v>
      </c>
      <c r="G12" s="35">
        <v>-0.1689525</v>
      </c>
    </row>
    <row r="13" spans="1:7" ht="12">
      <c r="A13" s="20" t="s">
        <v>21</v>
      </c>
      <c r="B13" s="29">
        <v>-0.07782523</v>
      </c>
      <c r="C13" s="14">
        <v>0.02247706</v>
      </c>
      <c r="D13" s="14">
        <v>-0.0117208</v>
      </c>
      <c r="E13" s="14">
        <v>-0.09205963</v>
      </c>
      <c r="F13" s="25">
        <v>-0.2373431</v>
      </c>
      <c r="G13" s="35">
        <v>-0.06246329</v>
      </c>
    </row>
    <row r="14" spans="1:7" ht="12">
      <c r="A14" s="20" t="s">
        <v>22</v>
      </c>
      <c r="B14" s="29">
        <v>-0.00217502</v>
      </c>
      <c r="C14" s="14">
        <v>-0.0001210892</v>
      </c>
      <c r="D14" s="14">
        <v>0.009866777</v>
      </c>
      <c r="E14" s="14">
        <v>-0.01443152</v>
      </c>
      <c r="F14" s="25">
        <v>0.03717042</v>
      </c>
      <c r="G14" s="35">
        <v>0.003515111</v>
      </c>
    </row>
    <row r="15" spans="1:7" ht="12">
      <c r="A15" s="21" t="s">
        <v>23</v>
      </c>
      <c r="B15" s="31">
        <v>-0.3871381</v>
      </c>
      <c r="C15" s="16">
        <v>-0.1540441</v>
      </c>
      <c r="D15" s="16">
        <v>-0.1755744</v>
      </c>
      <c r="E15" s="16">
        <v>-0.1730296</v>
      </c>
      <c r="F15" s="27">
        <v>-0.4082825</v>
      </c>
      <c r="G15" s="37">
        <v>-0.2315418</v>
      </c>
    </row>
    <row r="16" spans="1:7" ht="12">
      <c r="A16" s="20" t="s">
        <v>24</v>
      </c>
      <c r="B16" s="29">
        <v>-0.03931292</v>
      </c>
      <c r="C16" s="14">
        <v>0.007390964</v>
      </c>
      <c r="D16" s="14">
        <v>0.0004575202</v>
      </c>
      <c r="E16" s="14">
        <v>-0.01079109</v>
      </c>
      <c r="F16" s="25">
        <v>-0.04955976</v>
      </c>
      <c r="G16" s="35">
        <v>-0.01302268</v>
      </c>
    </row>
    <row r="17" spans="1:7" ht="12">
      <c r="A17" s="20" t="s">
        <v>25</v>
      </c>
      <c r="B17" s="29">
        <v>-0.04153312</v>
      </c>
      <c r="C17" s="14">
        <v>-0.03619205</v>
      </c>
      <c r="D17" s="14">
        <v>-0.03471592</v>
      </c>
      <c r="E17" s="14">
        <v>-0.03926903</v>
      </c>
      <c r="F17" s="25">
        <v>-0.03180785</v>
      </c>
      <c r="G17" s="35">
        <v>-0.03676776</v>
      </c>
    </row>
    <row r="18" spans="1:7" ht="12">
      <c r="A18" s="20" t="s">
        <v>26</v>
      </c>
      <c r="B18" s="29">
        <v>0.008017601</v>
      </c>
      <c r="C18" s="14">
        <v>0.02164888</v>
      </c>
      <c r="D18" s="14">
        <v>0.03676696</v>
      </c>
      <c r="E18" s="14">
        <v>0.03663734</v>
      </c>
      <c r="F18" s="25">
        <v>0.006470619</v>
      </c>
      <c r="G18" s="35">
        <v>0.02487529</v>
      </c>
    </row>
    <row r="19" spans="1:7" ht="12">
      <c r="A19" s="21" t="s">
        <v>27</v>
      </c>
      <c r="B19" s="31">
        <v>-0.2100249</v>
      </c>
      <c r="C19" s="16">
        <v>-0.1997389</v>
      </c>
      <c r="D19" s="16">
        <v>-0.1978468</v>
      </c>
      <c r="E19" s="16">
        <v>-0.1943678</v>
      </c>
      <c r="F19" s="27">
        <v>-0.1462088</v>
      </c>
      <c r="G19" s="37">
        <v>-0.1923533</v>
      </c>
    </row>
    <row r="20" spans="1:7" ht="12.75" thickBot="1">
      <c r="A20" s="44" t="s">
        <v>28</v>
      </c>
      <c r="B20" s="45">
        <v>-0.00723549</v>
      </c>
      <c r="C20" s="46">
        <v>-0.006711731</v>
      </c>
      <c r="D20" s="46">
        <v>-0.006122436</v>
      </c>
      <c r="E20" s="46">
        <v>-0.005081981</v>
      </c>
      <c r="F20" s="47">
        <v>-0.002647583</v>
      </c>
      <c r="G20" s="48">
        <v>-0.005712541</v>
      </c>
    </row>
    <row r="21" spans="1:7" ht="12.75" thickTop="1">
      <c r="A21" s="6" t="s">
        <v>29</v>
      </c>
      <c r="B21" s="39">
        <v>-125.3688</v>
      </c>
      <c r="C21" s="40">
        <v>76.57016</v>
      </c>
      <c r="D21" s="40">
        <v>103.7417</v>
      </c>
      <c r="E21" s="40">
        <v>2.107439</v>
      </c>
      <c r="F21" s="41">
        <v>-192.405</v>
      </c>
      <c r="G21" s="43">
        <v>0.01155215</v>
      </c>
    </row>
    <row r="22" spans="1:7" ht="12">
      <c r="A22" s="20" t="s">
        <v>30</v>
      </c>
      <c r="B22" s="29">
        <v>97.46295</v>
      </c>
      <c r="C22" s="14">
        <v>48.67255</v>
      </c>
      <c r="D22" s="14">
        <v>0.6145672</v>
      </c>
      <c r="E22" s="14">
        <v>-52.43635</v>
      </c>
      <c r="F22" s="25">
        <v>-101.5243</v>
      </c>
      <c r="G22" s="36">
        <v>0</v>
      </c>
    </row>
    <row r="23" spans="1:7" ht="12">
      <c r="A23" s="20" t="s">
        <v>31</v>
      </c>
      <c r="B23" s="29">
        <v>-1.568753</v>
      </c>
      <c r="C23" s="14">
        <v>-3.384332</v>
      </c>
      <c r="D23" s="14">
        <v>-3.78634</v>
      </c>
      <c r="E23" s="14">
        <v>-0.9668621</v>
      </c>
      <c r="F23" s="25">
        <v>6.573604</v>
      </c>
      <c r="G23" s="35">
        <v>-1.308888</v>
      </c>
    </row>
    <row r="24" spans="1:7" ht="12">
      <c r="A24" s="20" t="s">
        <v>32</v>
      </c>
      <c r="B24" s="29">
        <v>-5.324044</v>
      </c>
      <c r="C24" s="14">
        <v>-3.424002</v>
      </c>
      <c r="D24" s="14">
        <v>-3.987453</v>
      </c>
      <c r="E24" s="14">
        <v>-3.78949</v>
      </c>
      <c r="F24" s="25">
        <v>-2.79226</v>
      </c>
      <c r="G24" s="35">
        <v>-3.839245</v>
      </c>
    </row>
    <row r="25" spans="1:7" ht="12">
      <c r="A25" s="20" t="s">
        <v>33</v>
      </c>
      <c r="B25" s="29">
        <v>-0.3956586</v>
      </c>
      <c r="C25" s="14">
        <v>-0.8568794</v>
      </c>
      <c r="D25" s="14">
        <v>-1.125115</v>
      </c>
      <c r="E25" s="14">
        <v>-0.2535251</v>
      </c>
      <c r="F25" s="25">
        <v>-2.475307</v>
      </c>
      <c r="G25" s="35">
        <v>-0.9249944</v>
      </c>
    </row>
    <row r="26" spans="1:7" ht="12">
      <c r="A26" s="21" t="s">
        <v>34</v>
      </c>
      <c r="B26" s="31">
        <v>1.523993</v>
      </c>
      <c r="C26" s="16">
        <v>0.7226019</v>
      </c>
      <c r="D26" s="16">
        <v>0.4370649</v>
      </c>
      <c r="E26" s="16">
        <v>0.1517278</v>
      </c>
      <c r="F26" s="27">
        <v>1.759593</v>
      </c>
      <c r="G26" s="37">
        <v>0.7715124</v>
      </c>
    </row>
    <row r="27" spans="1:7" ht="12">
      <c r="A27" s="20" t="s">
        <v>35</v>
      </c>
      <c r="B27" s="29">
        <v>-0.2448409</v>
      </c>
      <c r="C27" s="14">
        <v>0.008633981</v>
      </c>
      <c r="D27" s="14">
        <v>-0.1562757</v>
      </c>
      <c r="E27" s="14">
        <v>0.1310493</v>
      </c>
      <c r="F27" s="25">
        <v>0.3857779</v>
      </c>
      <c r="G27" s="35">
        <v>0.01183694</v>
      </c>
    </row>
    <row r="28" spans="1:7" ht="12">
      <c r="A28" s="20" t="s">
        <v>36</v>
      </c>
      <c r="B28" s="29">
        <v>-0.2338698</v>
      </c>
      <c r="C28" s="14">
        <v>-0.2762628</v>
      </c>
      <c r="D28" s="14">
        <v>-0.419865</v>
      </c>
      <c r="E28" s="14">
        <v>-0.4913027</v>
      </c>
      <c r="F28" s="25">
        <v>-0.4028588</v>
      </c>
      <c r="G28" s="35">
        <v>-0.3731958</v>
      </c>
    </row>
    <row r="29" spans="1:7" ht="12">
      <c r="A29" s="20" t="s">
        <v>37</v>
      </c>
      <c r="B29" s="29">
        <v>-0.002946913</v>
      </c>
      <c r="C29" s="14">
        <v>-0.09721043</v>
      </c>
      <c r="D29" s="14">
        <v>-0.1229743</v>
      </c>
      <c r="E29" s="14">
        <v>-0.05171274</v>
      </c>
      <c r="F29" s="25">
        <v>-0.01052054</v>
      </c>
      <c r="G29" s="35">
        <v>-0.06721632</v>
      </c>
    </row>
    <row r="30" spans="1:7" ht="12">
      <c r="A30" s="21" t="s">
        <v>38</v>
      </c>
      <c r="B30" s="31">
        <v>0.1048886</v>
      </c>
      <c r="C30" s="16">
        <v>0.08230568</v>
      </c>
      <c r="D30" s="16">
        <v>-0.003209799</v>
      </c>
      <c r="E30" s="16">
        <v>-0.02891016</v>
      </c>
      <c r="F30" s="27">
        <v>0.1905614</v>
      </c>
      <c r="G30" s="37">
        <v>0.05270662</v>
      </c>
    </row>
    <row r="31" spans="1:7" ht="12">
      <c r="A31" s="20" t="s">
        <v>39</v>
      </c>
      <c r="B31" s="29">
        <v>0.01610574</v>
      </c>
      <c r="C31" s="14">
        <v>-0.01494931</v>
      </c>
      <c r="D31" s="14">
        <v>-0.02030677</v>
      </c>
      <c r="E31" s="14">
        <v>-0.02168774</v>
      </c>
      <c r="F31" s="25">
        <v>0.00236024</v>
      </c>
      <c r="G31" s="35">
        <v>-0.01103848</v>
      </c>
    </row>
    <row r="32" spans="1:7" ht="12">
      <c r="A32" s="20" t="s">
        <v>40</v>
      </c>
      <c r="B32" s="29">
        <v>0.01800062</v>
      </c>
      <c r="C32" s="14">
        <v>-0.005008545</v>
      </c>
      <c r="D32" s="14">
        <v>-0.01200576</v>
      </c>
      <c r="E32" s="14">
        <v>-0.03433462</v>
      </c>
      <c r="F32" s="25">
        <v>-0.02391487</v>
      </c>
      <c r="G32" s="35">
        <v>-0.01291925</v>
      </c>
    </row>
    <row r="33" spans="1:7" ht="12">
      <c r="A33" s="20" t="s">
        <v>41</v>
      </c>
      <c r="B33" s="29">
        <v>0.1544241</v>
      </c>
      <c r="C33" s="14">
        <v>0.08946787</v>
      </c>
      <c r="D33" s="14">
        <v>0.07932935</v>
      </c>
      <c r="E33" s="14">
        <v>0.1050057</v>
      </c>
      <c r="F33" s="25">
        <v>0.1179326</v>
      </c>
      <c r="G33" s="35">
        <v>0.1039998</v>
      </c>
    </row>
    <row r="34" spans="1:7" ht="12">
      <c r="A34" s="21" t="s">
        <v>42</v>
      </c>
      <c r="B34" s="31">
        <v>-0.006129468</v>
      </c>
      <c r="C34" s="16">
        <v>-0.0001796164</v>
      </c>
      <c r="D34" s="16">
        <v>0.001018458</v>
      </c>
      <c r="E34" s="16">
        <v>0.006925353</v>
      </c>
      <c r="F34" s="27">
        <v>-0.01738293</v>
      </c>
      <c r="G34" s="37">
        <v>-0.001356364</v>
      </c>
    </row>
    <row r="35" spans="1:7" ht="12.75" thickBot="1">
      <c r="A35" s="22" t="s">
        <v>43</v>
      </c>
      <c r="B35" s="32">
        <v>-0.006765264</v>
      </c>
      <c r="C35" s="17">
        <v>-0.002788943</v>
      </c>
      <c r="D35" s="17">
        <v>-0.001659824</v>
      </c>
      <c r="E35" s="17">
        <v>-0.002680001</v>
      </c>
      <c r="F35" s="28">
        <v>0.002606878</v>
      </c>
      <c r="G35" s="38">
        <v>-0.002350466</v>
      </c>
    </row>
    <row r="36" spans="1:7" ht="12">
      <c r="A36" s="4" t="s">
        <v>44</v>
      </c>
      <c r="B36" s="3">
        <v>27.01416</v>
      </c>
      <c r="C36" s="3">
        <v>27.02026</v>
      </c>
      <c r="D36" s="3">
        <v>27.04468</v>
      </c>
      <c r="E36" s="3">
        <v>27.05689</v>
      </c>
      <c r="F36" s="3">
        <v>27.0752</v>
      </c>
      <c r="G36" s="3"/>
    </row>
    <row r="37" spans="1:6" ht="12">
      <c r="A37" s="4" t="s">
        <v>45</v>
      </c>
      <c r="B37" s="2">
        <v>0.319926</v>
      </c>
      <c r="C37" s="2">
        <v>0.2909343</v>
      </c>
      <c r="D37" s="2">
        <v>0.2807617</v>
      </c>
      <c r="E37" s="2">
        <v>0.2716065</v>
      </c>
      <c r="F37" s="2">
        <v>0.2700806</v>
      </c>
    </row>
    <row r="38" spans="1:7" ht="12">
      <c r="A38" s="4" t="s">
        <v>52</v>
      </c>
      <c r="B38" s="2">
        <v>-0.000121687</v>
      </c>
      <c r="C38" s="2">
        <v>-2.857355E-05</v>
      </c>
      <c r="D38" s="2">
        <v>2.240909E-05</v>
      </c>
      <c r="E38" s="2">
        <v>2.962839E-05</v>
      </c>
      <c r="F38" s="2">
        <v>8.811739E-05</v>
      </c>
      <c r="G38" s="2">
        <v>0.0002962189</v>
      </c>
    </row>
    <row r="39" spans="1:7" ht="12.75" thickBot="1">
      <c r="A39" s="4" t="s">
        <v>53</v>
      </c>
      <c r="B39" s="2">
        <v>0.000214313</v>
      </c>
      <c r="C39" s="2">
        <v>-0.0001300302</v>
      </c>
      <c r="D39" s="2">
        <v>-0.0001763623</v>
      </c>
      <c r="E39" s="2">
        <v>0</v>
      </c>
      <c r="F39" s="2">
        <v>0.0003279832</v>
      </c>
      <c r="G39" s="2">
        <v>0.001071627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3.11854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0.003754</v>
      </c>
      <c r="D4">
        <v>0.003751</v>
      </c>
      <c r="E4">
        <v>0.00375</v>
      </c>
      <c r="F4">
        <v>0.00208</v>
      </c>
      <c r="G4">
        <v>0.011699</v>
      </c>
    </row>
    <row r="5" spans="1:7" ht="12.75">
      <c r="A5" t="s">
        <v>13</v>
      </c>
      <c r="B5">
        <v>4.872993</v>
      </c>
      <c r="C5">
        <v>2.433608</v>
      </c>
      <c r="D5">
        <v>0.030728</v>
      </c>
      <c r="E5">
        <v>-2.621793</v>
      </c>
      <c r="F5">
        <v>-5.076041</v>
      </c>
      <c r="G5">
        <v>4.569426</v>
      </c>
    </row>
    <row r="6" spans="1:7" ht="12.75">
      <c r="A6" t="s">
        <v>14</v>
      </c>
      <c r="B6" s="49">
        <v>72.80925</v>
      </c>
      <c r="C6" s="49">
        <v>16.43568</v>
      </c>
      <c r="D6" s="49">
        <v>-13.18819</v>
      </c>
      <c r="E6" s="49">
        <v>-17.4179</v>
      </c>
      <c r="F6" s="49">
        <v>-53.79248</v>
      </c>
      <c r="G6" s="49">
        <v>0.007585742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2.068034</v>
      </c>
      <c r="C8" s="49">
        <v>0.5340235</v>
      </c>
      <c r="D8" s="49">
        <v>0.03416741</v>
      </c>
      <c r="E8" s="49">
        <v>0.3908839</v>
      </c>
      <c r="F8" s="49">
        <v>1.004419</v>
      </c>
      <c r="G8" s="49">
        <v>0.6650604</v>
      </c>
    </row>
    <row r="9" spans="1:7" ht="12.75">
      <c r="A9" t="s">
        <v>17</v>
      </c>
      <c r="B9" s="49">
        <v>-1.395427</v>
      </c>
      <c r="C9" s="49">
        <v>-0.5754253</v>
      </c>
      <c r="D9" s="49">
        <v>-0.04849439</v>
      </c>
      <c r="E9" s="49">
        <v>-0.02012383</v>
      </c>
      <c r="F9" s="49">
        <v>-2.004151</v>
      </c>
      <c r="G9" s="49">
        <v>-0.6247291</v>
      </c>
    </row>
    <row r="10" spans="1:7" ht="12.75">
      <c r="A10" t="s">
        <v>18</v>
      </c>
      <c r="B10" s="49">
        <v>0.005888721</v>
      </c>
      <c r="C10" s="49">
        <v>0.7320892</v>
      </c>
      <c r="D10" s="49">
        <v>0.6880499</v>
      </c>
      <c r="E10" s="49">
        <v>0.5116451</v>
      </c>
      <c r="F10" s="49">
        <v>-1.525873</v>
      </c>
      <c r="G10" s="49">
        <v>0.2620842</v>
      </c>
    </row>
    <row r="11" spans="1:7" ht="12.75">
      <c r="A11" t="s">
        <v>19</v>
      </c>
      <c r="B11" s="49">
        <v>2.279371</v>
      </c>
      <c r="C11" s="49">
        <v>2.447874</v>
      </c>
      <c r="D11" s="49">
        <v>2.812789</v>
      </c>
      <c r="E11" s="49">
        <v>2.743265</v>
      </c>
      <c r="F11" s="49">
        <v>13.15765</v>
      </c>
      <c r="G11" s="49">
        <v>4.009431</v>
      </c>
    </row>
    <row r="12" spans="1:7" ht="12.75">
      <c r="A12" t="s">
        <v>20</v>
      </c>
      <c r="B12" s="49">
        <v>-0.07440273</v>
      </c>
      <c r="C12" s="49">
        <v>-0.07545823</v>
      </c>
      <c r="D12" s="49">
        <v>-0.1617099</v>
      </c>
      <c r="E12" s="49">
        <v>-0.1832473</v>
      </c>
      <c r="F12" s="49">
        <v>-0.4281096</v>
      </c>
      <c r="G12" s="49">
        <v>-0.1689525</v>
      </c>
    </row>
    <row r="13" spans="1:7" ht="12.75">
      <c r="A13" t="s">
        <v>21</v>
      </c>
      <c r="B13" s="49">
        <v>-0.07782523</v>
      </c>
      <c r="C13" s="49">
        <v>0.02247706</v>
      </c>
      <c r="D13" s="49">
        <v>-0.0117208</v>
      </c>
      <c r="E13" s="49">
        <v>-0.09205963</v>
      </c>
      <c r="F13" s="49">
        <v>-0.2373431</v>
      </c>
      <c r="G13" s="49">
        <v>-0.06246329</v>
      </c>
    </row>
    <row r="14" spans="1:7" ht="12.75">
      <c r="A14" t="s">
        <v>22</v>
      </c>
      <c r="B14" s="49">
        <v>-0.00217502</v>
      </c>
      <c r="C14" s="49">
        <v>-0.0001210892</v>
      </c>
      <c r="D14" s="49">
        <v>0.009866777</v>
      </c>
      <c r="E14" s="49">
        <v>-0.01443152</v>
      </c>
      <c r="F14" s="49">
        <v>0.03717042</v>
      </c>
      <c r="G14" s="49">
        <v>0.003515111</v>
      </c>
    </row>
    <row r="15" spans="1:7" ht="12.75">
      <c r="A15" t="s">
        <v>23</v>
      </c>
      <c r="B15" s="49">
        <v>-0.3871381</v>
      </c>
      <c r="C15" s="49">
        <v>-0.1540441</v>
      </c>
      <c r="D15" s="49">
        <v>-0.1755744</v>
      </c>
      <c r="E15" s="49">
        <v>-0.1730296</v>
      </c>
      <c r="F15" s="49">
        <v>-0.4082825</v>
      </c>
      <c r="G15" s="49">
        <v>-0.2315418</v>
      </c>
    </row>
    <row r="16" spans="1:7" ht="12.75">
      <c r="A16" t="s">
        <v>24</v>
      </c>
      <c r="B16" s="49">
        <v>-0.03931292</v>
      </c>
      <c r="C16" s="49">
        <v>0.007390964</v>
      </c>
      <c r="D16" s="49">
        <v>0.0004575202</v>
      </c>
      <c r="E16" s="49">
        <v>-0.01079109</v>
      </c>
      <c r="F16" s="49">
        <v>-0.04955976</v>
      </c>
      <c r="G16" s="49">
        <v>-0.01302268</v>
      </c>
    </row>
    <row r="17" spans="1:7" ht="12.75">
      <c r="A17" t="s">
        <v>25</v>
      </c>
      <c r="B17" s="49">
        <v>-0.04153312</v>
      </c>
      <c r="C17" s="49">
        <v>-0.03619205</v>
      </c>
      <c r="D17" s="49">
        <v>-0.03471592</v>
      </c>
      <c r="E17" s="49">
        <v>-0.03926903</v>
      </c>
      <c r="F17" s="49">
        <v>-0.03180785</v>
      </c>
      <c r="G17" s="49">
        <v>-0.03676776</v>
      </c>
    </row>
    <row r="18" spans="1:7" ht="12.75">
      <c r="A18" t="s">
        <v>26</v>
      </c>
      <c r="B18" s="49">
        <v>0.008017601</v>
      </c>
      <c r="C18" s="49">
        <v>0.02164888</v>
      </c>
      <c r="D18" s="49">
        <v>0.03676696</v>
      </c>
      <c r="E18" s="49">
        <v>0.03663734</v>
      </c>
      <c r="F18" s="49">
        <v>0.006470619</v>
      </c>
      <c r="G18" s="49">
        <v>0.02487529</v>
      </c>
    </row>
    <row r="19" spans="1:7" ht="12.75">
      <c r="A19" t="s">
        <v>27</v>
      </c>
      <c r="B19" s="49">
        <v>-0.2100249</v>
      </c>
      <c r="C19" s="49">
        <v>-0.1997389</v>
      </c>
      <c r="D19" s="49">
        <v>-0.1978468</v>
      </c>
      <c r="E19" s="49">
        <v>-0.1943678</v>
      </c>
      <c r="F19" s="49">
        <v>-0.1462088</v>
      </c>
      <c r="G19" s="49">
        <v>-0.1923533</v>
      </c>
    </row>
    <row r="20" spans="1:7" ht="12.75">
      <c r="A20" t="s">
        <v>28</v>
      </c>
      <c r="B20" s="49">
        <v>-0.00723549</v>
      </c>
      <c r="C20" s="49">
        <v>-0.006711731</v>
      </c>
      <c r="D20" s="49">
        <v>-0.006122436</v>
      </c>
      <c r="E20" s="49">
        <v>-0.005081981</v>
      </c>
      <c r="F20" s="49">
        <v>-0.002647583</v>
      </c>
      <c r="G20" s="49">
        <v>-0.005712541</v>
      </c>
    </row>
    <row r="21" spans="1:7" ht="12.75">
      <c r="A21" t="s">
        <v>29</v>
      </c>
      <c r="B21" s="49">
        <v>-125.3688</v>
      </c>
      <c r="C21" s="49">
        <v>76.57016</v>
      </c>
      <c r="D21" s="49">
        <v>103.7417</v>
      </c>
      <c r="E21" s="49">
        <v>2.107439</v>
      </c>
      <c r="F21" s="49">
        <v>-192.405</v>
      </c>
      <c r="G21" s="49">
        <v>0.01155215</v>
      </c>
    </row>
    <row r="22" spans="1:7" ht="12.75">
      <c r="A22" t="s">
        <v>30</v>
      </c>
      <c r="B22" s="49">
        <v>97.46295</v>
      </c>
      <c r="C22" s="49">
        <v>48.67255</v>
      </c>
      <c r="D22" s="49">
        <v>0.6145672</v>
      </c>
      <c r="E22" s="49">
        <v>-52.43635</v>
      </c>
      <c r="F22" s="49">
        <v>-101.5243</v>
      </c>
      <c r="G22" s="49">
        <v>0</v>
      </c>
    </row>
    <row r="23" spans="1:7" ht="12.75">
      <c r="A23" t="s">
        <v>31</v>
      </c>
      <c r="B23" s="49">
        <v>-1.568753</v>
      </c>
      <c r="C23" s="49">
        <v>-3.384332</v>
      </c>
      <c r="D23" s="49">
        <v>-3.78634</v>
      </c>
      <c r="E23" s="49">
        <v>-0.9668621</v>
      </c>
      <c r="F23" s="49">
        <v>6.573604</v>
      </c>
      <c r="G23" s="49">
        <v>-1.308888</v>
      </c>
    </row>
    <row r="24" spans="1:7" ht="12.75">
      <c r="A24" t="s">
        <v>32</v>
      </c>
      <c r="B24" s="49">
        <v>-5.324044</v>
      </c>
      <c r="C24" s="49">
        <v>-3.424002</v>
      </c>
      <c r="D24" s="49">
        <v>-3.987453</v>
      </c>
      <c r="E24" s="49">
        <v>-3.78949</v>
      </c>
      <c r="F24" s="49">
        <v>-2.79226</v>
      </c>
      <c r="G24" s="49">
        <v>-3.839245</v>
      </c>
    </row>
    <row r="25" spans="1:7" ht="12.75">
      <c r="A25" t="s">
        <v>33</v>
      </c>
      <c r="B25" s="49">
        <v>-0.3956586</v>
      </c>
      <c r="C25" s="49">
        <v>-0.8568794</v>
      </c>
      <c r="D25" s="49">
        <v>-1.125115</v>
      </c>
      <c r="E25" s="49">
        <v>-0.2535251</v>
      </c>
      <c r="F25" s="49">
        <v>-2.475307</v>
      </c>
      <c r="G25" s="49">
        <v>-0.9249944</v>
      </c>
    </row>
    <row r="26" spans="1:7" ht="12.75">
      <c r="A26" t="s">
        <v>34</v>
      </c>
      <c r="B26" s="49">
        <v>1.523993</v>
      </c>
      <c r="C26" s="49">
        <v>0.7226019</v>
      </c>
      <c r="D26" s="49">
        <v>0.4370649</v>
      </c>
      <c r="E26" s="49">
        <v>0.1517278</v>
      </c>
      <c r="F26" s="49">
        <v>1.759593</v>
      </c>
      <c r="G26" s="49">
        <v>0.7715124</v>
      </c>
    </row>
    <row r="27" spans="1:7" ht="12.75">
      <c r="A27" t="s">
        <v>35</v>
      </c>
      <c r="B27" s="49">
        <v>-0.2448409</v>
      </c>
      <c r="C27" s="49">
        <v>0.008633981</v>
      </c>
      <c r="D27" s="49">
        <v>-0.1562757</v>
      </c>
      <c r="E27" s="49">
        <v>0.1310493</v>
      </c>
      <c r="F27" s="49">
        <v>0.3857779</v>
      </c>
      <c r="G27" s="49">
        <v>0.01183694</v>
      </c>
    </row>
    <row r="28" spans="1:7" ht="12.75">
      <c r="A28" t="s">
        <v>36</v>
      </c>
      <c r="B28" s="49">
        <v>-0.2338698</v>
      </c>
      <c r="C28" s="49">
        <v>-0.2762628</v>
      </c>
      <c r="D28" s="49">
        <v>-0.419865</v>
      </c>
      <c r="E28" s="49">
        <v>-0.4913027</v>
      </c>
      <c r="F28" s="49">
        <v>-0.4028588</v>
      </c>
      <c r="G28" s="49">
        <v>-0.3731958</v>
      </c>
    </row>
    <row r="29" spans="1:7" ht="12.75">
      <c r="A29" t="s">
        <v>37</v>
      </c>
      <c r="B29" s="49">
        <v>-0.002946913</v>
      </c>
      <c r="C29" s="49">
        <v>-0.09721043</v>
      </c>
      <c r="D29" s="49">
        <v>-0.1229743</v>
      </c>
      <c r="E29" s="49">
        <v>-0.05171274</v>
      </c>
      <c r="F29" s="49">
        <v>-0.01052054</v>
      </c>
      <c r="G29" s="49">
        <v>-0.06721632</v>
      </c>
    </row>
    <row r="30" spans="1:7" ht="12.75">
      <c r="A30" t="s">
        <v>38</v>
      </c>
      <c r="B30" s="49">
        <v>0.1048886</v>
      </c>
      <c r="C30" s="49">
        <v>0.08230568</v>
      </c>
      <c r="D30" s="49">
        <v>-0.003209799</v>
      </c>
      <c r="E30" s="49">
        <v>-0.02891016</v>
      </c>
      <c r="F30" s="49">
        <v>0.1905614</v>
      </c>
      <c r="G30" s="49">
        <v>0.05270662</v>
      </c>
    </row>
    <row r="31" spans="1:7" ht="12.75">
      <c r="A31" t="s">
        <v>39</v>
      </c>
      <c r="B31" s="49">
        <v>0.01610574</v>
      </c>
      <c r="C31" s="49">
        <v>-0.01494931</v>
      </c>
      <c r="D31" s="49">
        <v>-0.02030677</v>
      </c>
      <c r="E31" s="49">
        <v>-0.02168774</v>
      </c>
      <c r="F31" s="49">
        <v>0.00236024</v>
      </c>
      <c r="G31" s="49">
        <v>-0.01103848</v>
      </c>
    </row>
    <row r="32" spans="1:7" ht="12.75">
      <c r="A32" t="s">
        <v>40</v>
      </c>
      <c r="B32" s="49">
        <v>0.01800062</v>
      </c>
      <c r="C32" s="49">
        <v>-0.005008545</v>
      </c>
      <c r="D32" s="49">
        <v>-0.01200576</v>
      </c>
      <c r="E32" s="49">
        <v>-0.03433462</v>
      </c>
      <c r="F32" s="49">
        <v>-0.02391487</v>
      </c>
      <c r="G32" s="49">
        <v>-0.01291925</v>
      </c>
    </row>
    <row r="33" spans="1:7" ht="12.75">
      <c r="A33" t="s">
        <v>41</v>
      </c>
      <c r="B33" s="49">
        <v>0.1544241</v>
      </c>
      <c r="C33" s="49">
        <v>0.08946787</v>
      </c>
      <c r="D33" s="49">
        <v>0.07932935</v>
      </c>
      <c r="E33" s="49">
        <v>0.1050057</v>
      </c>
      <c r="F33" s="49">
        <v>0.1179326</v>
      </c>
      <c r="G33" s="49">
        <v>0.1039998</v>
      </c>
    </row>
    <row r="34" spans="1:7" ht="12.75">
      <c r="A34" t="s">
        <v>42</v>
      </c>
      <c r="B34" s="49">
        <v>-0.006129468</v>
      </c>
      <c r="C34" s="49">
        <v>-0.0001796164</v>
      </c>
      <c r="D34" s="49">
        <v>0.001018458</v>
      </c>
      <c r="E34" s="49">
        <v>0.006925353</v>
      </c>
      <c r="F34" s="49">
        <v>-0.01738293</v>
      </c>
      <c r="G34" s="49">
        <v>-0.001356364</v>
      </c>
    </row>
    <row r="35" spans="1:7" ht="12.75">
      <c r="A35" t="s">
        <v>43</v>
      </c>
      <c r="B35" s="49">
        <v>-0.006765264</v>
      </c>
      <c r="C35" s="49">
        <v>-0.002788943</v>
      </c>
      <c r="D35" s="49">
        <v>-0.001659824</v>
      </c>
      <c r="E35" s="49">
        <v>-0.002680001</v>
      </c>
      <c r="F35" s="49">
        <v>0.002606878</v>
      </c>
      <c r="G35" s="49">
        <v>-0.002350466</v>
      </c>
    </row>
    <row r="36" spans="1:6" ht="12.75">
      <c r="A36" t="s">
        <v>44</v>
      </c>
      <c r="B36" s="49">
        <v>27.01416</v>
      </c>
      <c r="C36" s="49">
        <v>27.02026</v>
      </c>
      <c r="D36" s="49">
        <v>27.04468</v>
      </c>
      <c r="E36" s="49">
        <v>27.05689</v>
      </c>
      <c r="F36" s="49">
        <v>27.0752</v>
      </c>
    </row>
    <row r="37" spans="1:6" ht="12.75">
      <c r="A37" t="s">
        <v>45</v>
      </c>
      <c r="B37" s="49">
        <v>0.319926</v>
      </c>
      <c r="C37" s="49">
        <v>0.2909343</v>
      </c>
      <c r="D37" s="49">
        <v>0.2807617</v>
      </c>
      <c r="E37" s="49">
        <v>0.2716065</v>
      </c>
      <c r="F37" s="49">
        <v>0.2700806</v>
      </c>
    </row>
    <row r="38" spans="1:7" ht="12.75">
      <c r="A38" t="s">
        <v>54</v>
      </c>
      <c r="B38" s="49">
        <v>-0.000121687</v>
      </c>
      <c r="C38" s="49">
        <v>-2.857355E-05</v>
      </c>
      <c r="D38" s="49">
        <v>2.240909E-05</v>
      </c>
      <c r="E38" s="49">
        <v>2.962839E-05</v>
      </c>
      <c r="F38" s="49">
        <v>8.811739E-05</v>
      </c>
      <c r="G38" s="49">
        <v>0.0002962189</v>
      </c>
    </row>
    <row r="39" spans="1:7" ht="12.75">
      <c r="A39" t="s">
        <v>55</v>
      </c>
      <c r="B39" s="49">
        <v>0.000214313</v>
      </c>
      <c r="C39" s="49">
        <v>-0.0001300302</v>
      </c>
      <c r="D39" s="49">
        <v>-0.0001763623</v>
      </c>
      <c r="E39" s="49">
        <v>0</v>
      </c>
      <c r="F39" s="49">
        <v>0.0003279832</v>
      </c>
      <c r="G39" s="49">
        <v>0.001071627</v>
      </c>
    </row>
    <row r="40" spans="2:5" ht="12.75">
      <c r="B40" t="s">
        <v>46</v>
      </c>
      <c r="C40">
        <v>-0.003752</v>
      </c>
      <c r="D40" t="s">
        <v>47</v>
      </c>
      <c r="E40">
        <v>3.11854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-0.00012168696769792884</v>
      </c>
      <c r="C50">
        <f>-0.017/(C7*C7+C22*C22)*(C21*C22+C6*C7)</f>
        <v>-2.8573546127787808E-05</v>
      </c>
      <c r="D50">
        <f>-0.017/(D7*D7+D22*D22)*(D21*D22+D6*D7)</f>
        <v>2.2409084353526814E-05</v>
      </c>
      <c r="E50">
        <f>-0.017/(E7*E7+E22*E22)*(E21*E22+E6*E7)</f>
        <v>2.9628401435656528E-05</v>
      </c>
      <c r="F50">
        <f>-0.017/(F7*F7+F22*F22)*(F21*F22+F6*F7)</f>
        <v>8.811739047882131E-05</v>
      </c>
      <c r="G50">
        <f>(B50*B$4+C50*C$4+D50*D$4+E50*E$4+F50*F$4)/SUM(B$4:F$4)</f>
        <v>-3.00108636404353E-07</v>
      </c>
    </row>
    <row r="51" spans="1:7" ht="12.75">
      <c r="A51" t="s">
        <v>58</v>
      </c>
      <c r="B51">
        <f>-0.017/(B7*B7+B22*B22)*(B21*B7-B6*B22)</f>
        <v>0.00021431295708483953</v>
      </c>
      <c r="C51">
        <f>-0.017/(C7*C7+C22*C22)*(C21*C7-C6*C22)</f>
        <v>-0.0001300301972647418</v>
      </c>
      <c r="D51">
        <f>-0.017/(D7*D7+D22*D22)*(D21*D7-D6*D22)</f>
        <v>-0.00017636226718882258</v>
      </c>
      <c r="E51">
        <f>-0.017/(E7*E7+E22*E22)*(E21*E7-E6*E22)</f>
        <v>-3.4272857772379415E-06</v>
      </c>
      <c r="F51">
        <f>-0.017/(F7*F7+F22*F22)*(F21*F7-F6*F22)</f>
        <v>0.00032798310563861895</v>
      </c>
      <c r="G51">
        <f>(B51*B$4+C51*C$4+D51*D$4+E51*E$4+F51*F$4)/SUM(B$4:F$4)</f>
        <v>3.5455627598398553E-07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10000.009947212684</v>
      </c>
      <c r="C62">
        <f>C7+(2/0.017)*(C8*C50-C23*C51)</f>
        <v>9999.94643243498</v>
      </c>
      <c r="D62">
        <f>D7+(2/0.017)*(D8*D50-D23*D51)</f>
        <v>9999.921529194544</v>
      </c>
      <c r="E62">
        <f>E7+(2/0.017)*(E8*E50-E23*E51)</f>
        <v>10000.00097265322</v>
      </c>
      <c r="F62">
        <f>F7+(2/0.017)*(F8*F50-F23*F51)</f>
        <v>9999.756761850125</v>
      </c>
    </row>
    <row r="63" spans="1:6" ht="12.75">
      <c r="A63" t="s">
        <v>66</v>
      </c>
      <c r="B63">
        <f>B8+(3/0.017)*(B9*B50-B24*B51)</f>
        <v>2.299354628275932</v>
      </c>
      <c r="C63">
        <f>C8+(3/0.017)*(C9*C50-C24*C51)</f>
        <v>0.45835613868078395</v>
      </c>
      <c r="D63">
        <f>D8+(3/0.017)*(D9*D50-D24*D51)</f>
        <v>-0.09012487816442147</v>
      </c>
      <c r="E63">
        <f>E8+(3/0.017)*(E9*E50-E24*E51)</f>
        <v>0.38848674080700324</v>
      </c>
      <c r="F63">
        <f>F8+(3/0.017)*(F9*F50-F24*F51)</f>
        <v>1.1348684500538182</v>
      </c>
    </row>
    <row r="64" spans="1:6" ht="12.75">
      <c r="A64" t="s">
        <v>67</v>
      </c>
      <c r="B64">
        <f>B9+(4/0.017)*(B10*B50-B25*B51)</f>
        <v>-1.375643897891779</v>
      </c>
      <c r="C64">
        <f>C9+(4/0.017)*(C10*C50-C25*C51)</f>
        <v>-0.6065637898682232</v>
      </c>
      <c r="D64">
        <f>D9+(4/0.017)*(D10*D50-D25*D51)</f>
        <v>-0.0915553932940274</v>
      </c>
      <c r="E64">
        <f>E9+(4/0.017)*(E10*E50-E25*E51)</f>
        <v>-0.016761400953886164</v>
      </c>
      <c r="F64">
        <f>F9+(4/0.017)*(F10*F50-F25*F51)</f>
        <v>-1.8447620752219005</v>
      </c>
    </row>
    <row r="65" spans="1:6" ht="12.75">
      <c r="A65" t="s">
        <v>68</v>
      </c>
      <c r="B65">
        <f>B10+(5/0.017)*(B11*B50-B26*B51)</f>
        <v>-0.17175280595740927</v>
      </c>
      <c r="C65">
        <f>C10+(5/0.017)*(C11*C50-C26*C51)</f>
        <v>0.7391526196902544</v>
      </c>
      <c r="D65">
        <f>D10+(5/0.017)*(D11*D50-D26*D51)</f>
        <v>0.7292598360712731</v>
      </c>
      <c r="E65">
        <f>E10+(5/0.017)*(E11*E50-E26*E51)</f>
        <v>0.5357035032927464</v>
      </c>
      <c r="F65">
        <f>F10+(5/0.017)*(F11*F50-F26*F51)</f>
        <v>-1.3546079982253856</v>
      </c>
    </row>
    <row r="66" spans="1:6" ht="12.75">
      <c r="A66" t="s">
        <v>69</v>
      </c>
      <c r="B66">
        <f>B11+(6/0.017)*(B12*B50-B27*B51)</f>
        <v>2.3010862070222804</v>
      </c>
      <c r="C66">
        <f>C11+(6/0.017)*(C12*C50-C27*C51)</f>
        <v>2.4490312191064363</v>
      </c>
      <c r="D66">
        <f>D11+(6/0.017)*(D12*D50-D27*D51)</f>
        <v>2.801782562041734</v>
      </c>
      <c r="E66">
        <f>E11+(6/0.017)*(E12*E50-E27*E51)</f>
        <v>2.7415072890008023</v>
      </c>
      <c r="F66">
        <f>F11+(6/0.017)*(F12*F50-F27*F51)</f>
        <v>13.09967851722835</v>
      </c>
    </row>
    <row r="67" spans="1:6" ht="12.75">
      <c r="A67" t="s">
        <v>70</v>
      </c>
      <c r="B67">
        <f>B12+(7/0.017)*(B13*B50-B28*B51)</f>
        <v>-0.049864993963556634</v>
      </c>
      <c r="C67">
        <f>C12+(7/0.017)*(C13*C50-C28*C51)</f>
        <v>-0.09051430587302699</v>
      </c>
      <c r="D67">
        <f>D12+(7/0.017)*(D13*D50-D28*D51)</f>
        <v>-0.19230854529199298</v>
      </c>
      <c r="E67">
        <f>E12+(7/0.017)*(E13*E50-E28*E51)</f>
        <v>-0.18506376476516506</v>
      </c>
      <c r="F67">
        <f>F12+(7/0.017)*(F13*F50-F28*F51)</f>
        <v>-0.38231443646094976</v>
      </c>
    </row>
    <row r="68" spans="1:6" ht="12.75">
      <c r="A68" t="s">
        <v>71</v>
      </c>
      <c r="B68">
        <f>B13+(8/0.017)*(B14*B50-B29*B51)</f>
        <v>-0.07740347318692513</v>
      </c>
      <c r="C68">
        <f>C13+(8/0.017)*(C14*C50-C29*C51)</f>
        <v>0.016530315792353603</v>
      </c>
      <c r="D68">
        <f>D13+(8/0.017)*(D14*D50-D29*D51)</f>
        <v>-0.0218228804309967</v>
      </c>
      <c r="E68">
        <f>E13+(8/0.017)*(E14*E50-E29*E51)</f>
        <v>-0.09234424986173681</v>
      </c>
      <c r="F68">
        <f>F13+(8/0.017)*(F14*F50-F29*F51)</f>
        <v>-0.2341779612726602</v>
      </c>
    </row>
    <row r="69" spans="1:6" ht="12.75">
      <c r="A69" t="s">
        <v>72</v>
      </c>
      <c r="B69">
        <f>B14+(9/0.017)*(B15*B50-B30*B51)</f>
        <v>0.010864749349978694</v>
      </c>
      <c r="C69">
        <f>C14+(9/0.017)*(C15*C50-C30*C51)</f>
        <v>0.007875045507720613</v>
      </c>
      <c r="D69">
        <f>D14+(9/0.017)*(D15*D50-D30*D51)</f>
        <v>0.007484133428292797</v>
      </c>
      <c r="E69">
        <f>E14+(9/0.017)*(E15*E50-E30*E51)</f>
        <v>-0.01719805320371357</v>
      </c>
      <c r="F69">
        <f>F14+(9/0.017)*(F15*F50-F30*F51)</f>
        <v>-0.014964837316771305</v>
      </c>
    </row>
    <row r="70" spans="1:6" ht="12.75">
      <c r="A70" t="s">
        <v>73</v>
      </c>
      <c r="B70">
        <f>B15+(10/0.017)*(B16*B50-B31*B51)</f>
        <v>-0.38635445219958137</v>
      </c>
      <c r="C70">
        <f>C15+(10/0.017)*(C16*C50-C31*C51)</f>
        <v>-0.15531177516414976</v>
      </c>
      <c r="D70">
        <f>D15+(10/0.017)*(D16*D50-D31*D51)</f>
        <v>-0.1776750443457216</v>
      </c>
      <c r="E70">
        <f>E15+(10/0.017)*(E16*E50-E31*E51)</f>
        <v>-0.17326139578193572</v>
      </c>
      <c r="F70">
        <f>F15+(10/0.017)*(F16*F50-F31*F51)</f>
        <v>-0.41130673268777007</v>
      </c>
    </row>
    <row r="71" spans="1:6" ht="12.75">
      <c r="A71" t="s">
        <v>74</v>
      </c>
      <c r="B71">
        <f>B16+(11/0.017)*(B17*B50-B32*B51)</f>
        <v>-0.03853886078629349</v>
      </c>
      <c r="C71">
        <f>C16+(11/0.017)*(C17*C50-C32*C51)</f>
        <v>0.007638705427854326</v>
      </c>
      <c r="D71">
        <f>D16+(11/0.017)*(D17*D50-D32*D51)</f>
        <v>-0.0014159189387509905</v>
      </c>
      <c r="E71">
        <f>E16+(11/0.017)*(E17*E50-E32*E51)</f>
        <v>-0.011620071443284634</v>
      </c>
      <c r="F71">
        <f>F16+(11/0.017)*(F17*F50-F32*F51)</f>
        <v>-0.04629803443865749</v>
      </c>
    </row>
    <row r="72" spans="1:6" ht="12.75">
      <c r="A72" t="s">
        <v>75</v>
      </c>
      <c r="B72">
        <f>B17+(12/0.017)*(B18*B50-B33*B51)</f>
        <v>-0.06558304216710602</v>
      </c>
      <c r="C72">
        <f>C17+(12/0.017)*(C18*C50-C33*C51)</f>
        <v>-0.028416798578592004</v>
      </c>
      <c r="D72">
        <f>D17+(12/0.017)*(D18*D50-D33*D51)</f>
        <v>-0.02425854263857997</v>
      </c>
      <c r="E72">
        <f>E17+(12/0.017)*(E18*E50-E33*E51)</f>
        <v>-0.038248754452333965</v>
      </c>
      <c r="F72">
        <f>F17+(12/0.017)*(F18*F50-F33*F51)</f>
        <v>-0.058708833300923045</v>
      </c>
    </row>
    <row r="73" spans="1:6" ht="12.75">
      <c r="A73" t="s">
        <v>76</v>
      </c>
      <c r="B73">
        <f>B18+(13/0.017)*(B19*B50-B34*B51)</f>
        <v>0.028565949779321715</v>
      </c>
      <c r="C73">
        <f>C18+(13/0.017)*(C19*C50-C34*C51)</f>
        <v>0.025995386501036173</v>
      </c>
      <c r="D73">
        <f>D18+(13/0.017)*(D19*D50-D34*D51)</f>
        <v>0.03351394088890213</v>
      </c>
      <c r="E73">
        <f>E18+(13/0.017)*(E19*E50-E34*E51)</f>
        <v>0.032251696674738824</v>
      </c>
      <c r="F73">
        <f>F18+(13/0.017)*(F19*F50-F34*F51)</f>
        <v>0.0009783250465273422</v>
      </c>
    </row>
    <row r="74" spans="1:6" ht="12.75">
      <c r="A74" t="s">
        <v>77</v>
      </c>
      <c r="B74">
        <f>B19+(14/0.017)*(B20*B50-B35*B51)</f>
        <v>-0.2081057894119461</v>
      </c>
      <c r="C74">
        <f>C19+(14/0.017)*(C20*C50-C35*C51)</f>
        <v>-0.19987961552610237</v>
      </c>
      <c r="D74">
        <f>D19+(14/0.017)*(D20*D50-D35*D51)</f>
        <v>-0.19820085877174498</v>
      </c>
      <c r="E74">
        <f>E19+(14/0.017)*(E20*E50-E35*E51)</f>
        <v>-0.1944993638490902</v>
      </c>
      <c r="F74">
        <f>F19+(14/0.017)*(F20*F50-F35*F51)</f>
        <v>-0.1471050553332329</v>
      </c>
    </row>
    <row r="75" spans="1:6" ht="12.75">
      <c r="A75" t="s">
        <v>78</v>
      </c>
      <c r="B75" s="49">
        <f>B20</f>
        <v>-0.00723549</v>
      </c>
      <c r="C75" s="49">
        <f>C20</f>
        <v>-0.006711731</v>
      </c>
      <c r="D75" s="49">
        <f>D20</f>
        <v>-0.006122436</v>
      </c>
      <c r="E75" s="49">
        <f>E20</f>
        <v>-0.005081981</v>
      </c>
      <c r="F75" s="49">
        <f>F20</f>
        <v>-0.002647583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97.53755038559166</v>
      </c>
      <c r="C82">
        <f>C22+(2/0.017)*(C8*C51+C23*C50)</f>
        <v>48.67575743358409</v>
      </c>
      <c r="D82">
        <f>D22+(2/0.017)*(D8*D51+D23*D50)</f>
        <v>0.6038761112537997</v>
      </c>
      <c r="E82">
        <f>E22+(2/0.017)*(E8*E51+E23*E50)</f>
        <v>-52.439877794030906</v>
      </c>
      <c r="F82">
        <f>F22+(2/0.017)*(F8*F51+F23*F50)</f>
        <v>-101.41739631841133</v>
      </c>
    </row>
    <row r="83" spans="1:6" ht="12.75">
      <c r="A83" t="s">
        <v>81</v>
      </c>
      <c r="B83">
        <f>B23+(3/0.017)*(B9*B51+B24*B50)</f>
        <v>-1.5071985264439427</v>
      </c>
      <c r="C83">
        <f>C23+(3/0.017)*(C9*C51+C24*C50)</f>
        <v>-3.35386284511316</v>
      </c>
      <c r="D83">
        <f>D23+(3/0.017)*(D9*D51+D24*D50)</f>
        <v>-3.8005992805999504</v>
      </c>
      <c r="E83">
        <f>E23+(3/0.017)*(E9*E51+E24*E50)</f>
        <v>-0.9866634342658935</v>
      </c>
      <c r="F83">
        <f>F23+(3/0.017)*(F9*F51+F24*F50)</f>
        <v>6.414184999902269</v>
      </c>
    </row>
    <row r="84" spans="1:6" ht="12.75">
      <c r="A84" t="s">
        <v>82</v>
      </c>
      <c r="B84">
        <f>B24+(4/0.017)*(B10*B51+B25*B50)</f>
        <v>-5.312418464826219</v>
      </c>
      <c r="C84">
        <f>C24+(4/0.017)*(C10*C51+C25*C50)</f>
        <v>-3.4406395576540088</v>
      </c>
      <c r="D84">
        <f>D24+(4/0.017)*(D10*D51+D25*D50)</f>
        <v>-4.02193743229305</v>
      </c>
      <c r="E84">
        <f>E24+(4/0.017)*(E10*E51+E25*E50)</f>
        <v>-3.7916700229202442</v>
      </c>
      <c r="F84">
        <f>F24+(4/0.017)*(F10*F51+F25*F50)</f>
        <v>-2.9613372138409595</v>
      </c>
    </row>
    <row r="85" spans="1:6" ht="12.75">
      <c r="A85" t="s">
        <v>83</v>
      </c>
      <c r="B85">
        <f>B25+(5/0.017)*(B11*B51+B26*B50)</f>
        <v>-0.3065266434292477</v>
      </c>
      <c r="C85">
        <f>C25+(5/0.017)*(C11*C51+C26*C50)</f>
        <v>-0.9565690581826205</v>
      </c>
      <c r="D85">
        <f>D25+(5/0.017)*(D11*D51+D26*D50)</f>
        <v>-1.268137241456387</v>
      </c>
      <c r="E85">
        <f>E25+(5/0.017)*(E11*E51+E26*E50)</f>
        <v>-0.25496818851480757</v>
      </c>
      <c r="F85">
        <f>F25+(5/0.017)*(F11*F51+F26*F50)</f>
        <v>-1.160442984302713</v>
      </c>
    </row>
    <row r="86" spans="1:6" ht="12.75">
      <c r="A86" t="s">
        <v>84</v>
      </c>
      <c r="B86">
        <f>B26+(6/0.017)*(B12*B51+B27*B50)</f>
        <v>1.5288806979792753</v>
      </c>
      <c r="C86">
        <f>C26+(6/0.017)*(C12*C51+C27*C50)</f>
        <v>0.725977833556863</v>
      </c>
      <c r="D86">
        <f>D26+(6/0.017)*(D12*D51+D27*D50)</f>
        <v>0.44589461620488396</v>
      </c>
      <c r="E86">
        <f>E26+(6/0.017)*(E12*E51+E27*E50)</f>
        <v>0.15331985487056554</v>
      </c>
      <c r="F86">
        <f>F26+(6/0.017)*(F12*F51+F27*F50)</f>
        <v>1.7220333620084798</v>
      </c>
    </row>
    <row r="87" spans="1:6" ht="12.75">
      <c r="A87" t="s">
        <v>85</v>
      </c>
      <c r="B87">
        <f>B27+(7/0.017)*(B13*B51+B28*B50)</f>
        <v>-0.2399903316854651</v>
      </c>
      <c r="C87">
        <f>C27+(7/0.017)*(C13*C51+C28*C50)</f>
        <v>0.010680909187895452</v>
      </c>
      <c r="D87">
        <f>D27+(7/0.017)*(D13*D51+D28*D50)</f>
        <v>-0.1592987460815169</v>
      </c>
      <c r="E87">
        <f>E27+(7/0.017)*(E13*E51+E28*E50)</f>
        <v>0.12518535925116142</v>
      </c>
      <c r="F87">
        <f>F27+(7/0.017)*(F13*F51+F28*F50)</f>
        <v>0.33910709102404196</v>
      </c>
    </row>
    <row r="88" spans="1:6" ht="12.75">
      <c r="A88" t="s">
        <v>86</v>
      </c>
      <c r="B88">
        <f>B28+(8/0.017)*(B14*B51+B29*B50)</f>
        <v>-0.2339204042639431</v>
      </c>
      <c r="C88">
        <f>C28+(8/0.017)*(C14*C51+C29*C50)</f>
        <v>-0.27494826260787303</v>
      </c>
      <c r="D88">
        <f>D28+(8/0.017)*(D14*D51+D29*D50)</f>
        <v>-0.4219807028816858</v>
      </c>
      <c r="E88">
        <f>E28+(8/0.017)*(E14*E51+E29*E50)</f>
        <v>-0.49200044347144367</v>
      </c>
      <c r="F88">
        <f>F28+(8/0.017)*(F14*F51+F29*F50)</f>
        <v>-0.3975579871725818</v>
      </c>
    </row>
    <row r="89" spans="1:6" ht="12.75">
      <c r="A89" t="s">
        <v>87</v>
      </c>
      <c r="B89">
        <f>B29+(9/0.017)*(B15*B51+B30*B50)</f>
        <v>-0.05362871183656386</v>
      </c>
      <c r="C89">
        <f>C29+(9/0.017)*(C15*C51+C30*C50)</f>
        <v>-0.08785116081778259</v>
      </c>
      <c r="D89">
        <f>D29+(9/0.017)*(D15*D51+D30*D50)</f>
        <v>-0.10661930380647558</v>
      </c>
      <c r="E89">
        <f>E29+(9/0.017)*(E15*E51+E30*E50)</f>
        <v>-0.051852261144138295</v>
      </c>
      <c r="F89">
        <f>F29+(9/0.017)*(F15*F51+F30*F50)</f>
        <v>-0.07252418125324571</v>
      </c>
    </row>
    <row r="90" spans="1:6" ht="12.75">
      <c r="A90" t="s">
        <v>88</v>
      </c>
      <c r="B90">
        <f>B30+(10/0.017)*(B16*B51+B31*B50)</f>
        <v>0.09877970188237002</v>
      </c>
      <c r="C90">
        <f>C30+(10/0.017)*(C16*C51+C31*C50)</f>
        <v>0.08199162487762765</v>
      </c>
      <c r="D90">
        <f>D30+(10/0.017)*(D16*D51+D31*D50)</f>
        <v>-0.0035249433656672656</v>
      </c>
      <c r="E90">
        <f>E30+(10/0.017)*(E16*E51+E31*E50)</f>
        <v>-0.0292663887751025</v>
      </c>
      <c r="F90">
        <f>F30+(10/0.017)*(F16*F51+F31*F50)</f>
        <v>0.1811221142295289</v>
      </c>
    </row>
    <row r="91" spans="1:6" ht="12.75">
      <c r="A91" t="s">
        <v>89</v>
      </c>
      <c r="B91">
        <f>B31+(11/0.017)*(B17*B51+B32*B50)</f>
        <v>0.008928869828525648</v>
      </c>
      <c r="C91">
        <f>C31+(11/0.017)*(C17*C51+C32*C50)</f>
        <v>-0.011811610928378471</v>
      </c>
      <c r="D91">
        <f>D31+(11/0.017)*(D17*D51+D32*D50)</f>
        <v>-0.016519185119296852</v>
      </c>
      <c r="E91">
        <f>E31+(11/0.017)*(E17*E51+E32*E50)</f>
        <v>-0.022258894757732572</v>
      </c>
      <c r="F91">
        <f>F31+(11/0.017)*(F17*F51+F32*F50)</f>
        <v>-0.005753718059529619</v>
      </c>
    </row>
    <row r="92" spans="1:6" ht="12.75">
      <c r="A92" t="s">
        <v>90</v>
      </c>
      <c r="B92">
        <f>B32+(12/0.017)*(B18*B51+B33*B50)</f>
        <v>0.00594900257215621</v>
      </c>
      <c r="C92">
        <f>C32+(12/0.017)*(C18*C51+C33*C50)</f>
        <v>-0.008800137315783985</v>
      </c>
      <c r="D92">
        <f>D32+(12/0.017)*(D18*D51+D33*D50)</f>
        <v>-0.015328070348739037</v>
      </c>
      <c r="E92">
        <f>E32+(12/0.017)*(E18*E51+E33*E50)</f>
        <v>-0.03222714865999933</v>
      </c>
      <c r="F92">
        <f>F32+(12/0.017)*(F18*F51+F33*F50)</f>
        <v>-0.015081340579242191</v>
      </c>
    </row>
    <row r="93" spans="1:6" ht="12.75">
      <c r="A93" t="s">
        <v>91</v>
      </c>
      <c r="B93">
        <f>B33+(13/0.017)*(B19*B51+B34*B50)</f>
        <v>0.12057425570135055</v>
      </c>
      <c r="C93">
        <f>C33+(13/0.017)*(C19*C51+C34*C50)</f>
        <v>0.1093328035880666</v>
      </c>
      <c r="D93">
        <f>D33+(13/0.017)*(D19*D51+D34*D50)</f>
        <v>0.10602946340580699</v>
      </c>
      <c r="E93">
        <f>E33+(13/0.017)*(E19*E51+E34*E50)</f>
        <v>0.10567201969166991</v>
      </c>
      <c r="F93">
        <f>F33+(13/0.017)*(F19*F51+F34*F50)</f>
        <v>0.08009055226822162</v>
      </c>
    </row>
    <row r="94" spans="1:6" ht="12.75">
      <c r="A94" t="s">
        <v>92</v>
      </c>
      <c r="B94">
        <f>B34+(14/0.017)*(B20*B51+B35*B50)</f>
        <v>-0.0067285154790767965</v>
      </c>
      <c r="C94">
        <f>C34+(14/0.017)*(C20*C51+C35*C50)</f>
        <v>0.0006047275860744795</v>
      </c>
      <c r="D94">
        <f>D34+(14/0.017)*(D20*D51+D35*D50)</f>
        <v>0.0018770463415944947</v>
      </c>
      <c r="E94">
        <f>E34+(14/0.017)*(E20*E51+E35*E50)</f>
        <v>0.006874305092950439</v>
      </c>
      <c r="F94">
        <f>F34+(14/0.017)*(F20*F51+F35*F50)</f>
        <v>-0.01790887805374536</v>
      </c>
    </row>
    <row r="95" spans="1:6" ht="12.75">
      <c r="A95" t="s">
        <v>93</v>
      </c>
      <c r="B95" s="49">
        <f>B35</f>
        <v>-0.006765264</v>
      </c>
      <c r="C95" s="49">
        <f>C35</f>
        <v>-0.002788943</v>
      </c>
      <c r="D95" s="49">
        <f>D35</f>
        <v>-0.001659824</v>
      </c>
      <c r="E95" s="49">
        <f>E35</f>
        <v>-0.002680001</v>
      </c>
      <c r="F95" s="49">
        <f>F35</f>
        <v>0.002606878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2.2993523410612546</v>
      </c>
      <c r="C103">
        <f>C63*10000/C62</f>
        <v>0.45835859399616263</v>
      </c>
      <c r="D103">
        <f>D63*10000/D62</f>
        <v>-0.09012558538714922</v>
      </c>
      <c r="E103">
        <f>E63*10000/E62</f>
        <v>0.38848670302071897</v>
      </c>
      <c r="F103">
        <f>F63*10000/F62</f>
        <v>1.1348960550554914</v>
      </c>
      <c r="G103">
        <f>AVERAGE(C103:E103)</f>
        <v>0.25223990387657746</v>
      </c>
      <c r="H103">
        <f>STDEV(C103:E103)</f>
        <v>0.29854834862416213</v>
      </c>
      <c r="I103">
        <f>(B103*B4+C103*C4+D103*D4+E103*E4+F103*F4)/SUM(B4:F4)</f>
        <v>0.6673924996220599</v>
      </c>
      <c r="K103">
        <f>(LN(H103)+LN(H123))/2-LN(K114*K115^3)</f>
        <v>-4.276157378758196</v>
      </c>
    </row>
    <row r="104" spans="1:11" ht="12.75">
      <c r="A104" t="s">
        <v>67</v>
      </c>
      <c r="B104">
        <f>B64*10000/B62</f>
        <v>-1.3756425295108974</v>
      </c>
      <c r="C104">
        <f>C64*10000/C62</f>
        <v>-0.6065670391001539</v>
      </c>
      <c r="D104">
        <f>D64*10000/D62</f>
        <v>-0.09155611174221068</v>
      </c>
      <c r="E104">
        <f>E64*10000/E62</f>
        <v>-0.01676139932358326</v>
      </c>
      <c r="F104">
        <f>F64*10000/F62</f>
        <v>-1.8448069479647904</v>
      </c>
      <c r="G104">
        <f>AVERAGE(C104:E104)</f>
        <v>-0.23829485005531592</v>
      </c>
      <c r="H104">
        <f>STDEV(C104:E104)</f>
        <v>0.3211181498597579</v>
      </c>
      <c r="I104">
        <f>(B104*B4+C104*C4+D104*D4+E104*E4+F104*F4)/SUM(B4:F4)</f>
        <v>-0.6178127774361246</v>
      </c>
      <c r="K104">
        <f>(LN(H104)+LN(H124))/2-LN(K114*K115^4)</f>
        <v>-4.469451221869176</v>
      </c>
    </row>
    <row r="105" spans="1:11" ht="12.75">
      <c r="A105" t="s">
        <v>68</v>
      </c>
      <c r="B105">
        <f>B65*10000/B62</f>
        <v>-0.17175263511141023</v>
      </c>
      <c r="C105">
        <f>C65*10000/C62</f>
        <v>0.7391565791720659</v>
      </c>
      <c r="D105">
        <f>D65*10000/D62</f>
        <v>0.7292655586768512</v>
      </c>
      <c r="E105">
        <f>E65*10000/E62</f>
        <v>0.5357034511873777</v>
      </c>
      <c r="F105">
        <f>F65*10000/F62</f>
        <v>-1.3546409482611854</v>
      </c>
      <c r="G105">
        <f>AVERAGE(C105:E105)</f>
        <v>0.6680418630120982</v>
      </c>
      <c r="H105">
        <f>STDEV(C105:E105)</f>
        <v>0.1147150796749335</v>
      </c>
      <c r="I105">
        <f>(B105*B4+C105*C4+D105*D4+E105*E4+F105*F4)/SUM(B4:F4)</f>
        <v>0.27638382608515816</v>
      </c>
      <c r="K105">
        <f>(LN(H105)+LN(H125))/2-LN(K114*K115^5)</f>
        <v>-4.106549664012289</v>
      </c>
    </row>
    <row r="106" spans="1:11" ht="12.75">
      <c r="A106" t="s">
        <v>69</v>
      </c>
      <c r="B106">
        <f>B66*10000/B62</f>
        <v>2.3010839180851668</v>
      </c>
      <c r="C106">
        <f>C66*10000/C62</f>
        <v>2.449044338040618</v>
      </c>
      <c r="D106">
        <f>D66*10000/D62</f>
        <v>2.8018045480276954</v>
      </c>
      <c r="E106">
        <f>E66*10000/E62</f>
        <v>2.741507022347239</v>
      </c>
      <c r="F106">
        <f>F66*10000/F62</f>
        <v>13.099997159135585</v>
      </c>
      <c r="G106">
        <f>AVERAGE(C106:E106)</f>
        <v>2.6641186361385176</v>
      </c>
      <c r="H106">
        <f>STDEV(C106:E106)</f>
        <v>0.18868403000128312</v>
      </c>
      <c r="I106">
        <f>(B106*B4+C106*C4+D106*D4+E106*E4+F106*F4)/SUM(B4:F4)</f>
        <v>4.002594793728984</v>
      </c>
      <c r="K106">
        <f>(LN(H106)+LN(H126))/2-LN(K114*K115^6)</f>
        <v>-3.56371649535823</v>
      </c>
    </row>
    <row r="107" spans="1:11" ht="12.75">
      <c r="A107" t="s">
        <v>70</v>
      </c>
      <c r="B107">
        <f>B67*10000/B62</f>
        <v>-0.04986494436183593</v>
      </c>
      <c r="C107">
        <f>C67*10000/C62</f>
        <v>-0.09051479073872082</v>
      </c>
      <c r="D107">
        <f>D67*10000/D62</f>
        <v>-0.19231005436447932</v>
      </c>
      <c r="E107">
        <f>E67*10000/E62</f>
        <v>-0.18506374676488013</v>
      </c>
      <c r="F107">
        <f>F67*10000/F62</f>
        <v>-0.38232373603277037</v>
      </c>
      <c r="G107">
        <f>AVERAGE(C107:E107)</f>
        <v>-0.15596286395602676</v>
      </c>
      <c r="H107">
        <f>STDEV(C107:E107)</f>
        <v>0.05679537797523998</v>
      </c>
      <c r="I107">
        <f>(B107*B4+C107*C4+D107*D4+E107*E4+F107*F4)/SUM(B4:F4)</f>
        <v>-0.17070976724388315</v>
      </c>
      <c r="K107">
        <f>(LN(H107)+LN(H127))/2-LN(K114*K115^7)</f>
        <v>-3.919410530179045</v>
      </c>
    </row>
    <row r="108" spans="1:9" ht="12.75">
      <c r="A108" t="s">
        <v>71</v>
      </c>
      <c r="B108">
        <f>B68*10000/B62</f>
        <v>-0.07740339619212068</v>
      </c>
      <c r="C108">
        <f>C68*10000/C62</f>
        <v>0.01653040434170454</v>
      </c>
      <c r="D108">
        <f>D68*10000/D62</f>
        <v>-0.02182305167824097</v>
      </c>
      <c r="E108">
        <f>E68*10000/E62</f>
        <v>-0.09234424087984448</v>
      </c>
      <c r="F108">
        <f>F68*10000/F62</f>
        <v>-0.23418365751261863</v>
      </c>
      <c r="G108">
        <f>AVERAGE(C108:E108)</f>
        <v>-0.032545629405460304</v>
      </c>
      <c r="H108">
        <f>STDEV(C108:E108)</f>
        <v>0.055223657501715116</v>
      </c>
      <c r="I108">
        <f>(B108*B4+C108*C4+D108*D4+E108*E4+F108*F4)/SUM(B4:F4)</f>
        <v>-0.06593190225865428</v>
      </c>
    </row>
    <row r="109" spans="1:9" ht="12.75">
      <c r="A109" t="s">
        <v>72</v>
      </c>
      <c r="B109">
        <f>B69*10000/B62</f>
        <v>0.010864738542592189</v>
      </c>
      <c r="C109">
        <f>C69*10000/C62</f>
        <v>0.007875087692647815</v>
      </c>
      <c r="D109">
        <f>D69*10000/D62</f>
        <v>0.007484192157351474</v>
      </c>
      <c r="E109">
        <f>E69*10000/E62</f>
        <v>-0.017198051530939548</v>
      </c>
      <c r="F109">
        <f>F69*10000/F62</f>
        <v>-0.014965201327559649</v>
      </c>
      <c r="G109">
        <f>AVERAGE(C109:E109)</f>
        <v>-0.0006129238936467529</v>
      </c>
      <c r="H109">
        <f>STDEV(C109:E109)</f>
        <v>0.01436447158404543</v>
      </c>
      <c r="I109">
        <f>(B109*B4+C109*C4+D109*D4+E109*E4+F109*F4)/SUM(B4:F4)</f>
        <v>-0.0008558944844164603</v>
      </c>
    </row>
    <row r="110" spans="1:11" ht="12.75">
      <c r="A110" t="s">
        <v>73</v>
      </c>
      <c r="B110">
        <f>B70*10000/B62</f>
        <v>-0.3863540678849729</v>
      </c>
      <c r="C110">
        <f>C70*10000/C62</f>
        <v>-0.1553126071359679</v>
      </c>
      <c r="D110">
        <f>D70*10000/D62</f>
        <v>-0.17767643858704624</v>
      </c>
      <c r="E110">
        <f>E70*10000/E62</f>
        <v>-0.1732613789296119</v>
      </c>
      <c r="F110">
        <f>F70*10000/F62</f>
        <v>-0.4113167374799938</v>
      </c>
      <c r="G110">
        <f>AVERAGE(C110:E110)</f>
        <v>-0.16875014155087534</v>
      </c>
      <c r="H110">
        <f>STDEV(C110:E110)</f>
        <v>0.011844774641525892</v>
      </c>
      <c r="I110">
        <f>(B110*B4+C110*C4+D110*D4+E110*E4+F110*F4)/SUM(B4:F4)</f>
        <v>-0.23270359602410584</v>
      </c>
      <c r="K110">
        <f>EXP(AVERAGE(K103:K107))</f>
        <v>0.017127720296209507</v>
      </c>
    </row>
    <row r="111" spans="1:9" ht="12.75">
      <c r="A111" t="s">
        <v>74</v>
      </c>
      <c r="B111">
        <f>B71*10000/B62</f>
        <v>-0.03853882245090714</v>
      </c>
      <c r="C111">
        <f>C71*10000/C62</f>
        <v>0.007638746346758487</v>
      </c>
      <c r="D111">
        <f>D71*10000/D62</f>
        <v>-0.0014159300496681371</v>
      </c>
      <c r="E111">
        <f>E71*10000/E62</f>
        <v>-0.011620070313054752</v>
      </c>
      <c r="F111">
        <f>F71*10000/F62</f>
        <v>-0.04629916061087426</v>
      </c>
      <c r="G111">
        <f>AVERAGE(C111:E111)</f>
        <v>-0.001799084671988134</v>
      </c>
      <c r="H111">
        <f>STDEV(C111:E111)</f>
        <v>0.009635123786570096</v>
      </c>
      <c r="I111">
        <f>(B111*B4+C111*C4+D111*D4+E111*E4+F111*F4)/SUM(B4:F4)</f>
        <v>-0.013067576469129219</v>
      </c>
    </row>
    <row r="112" spans="1:9" ht="12.75">
      <c r="A112" t="s">
        <v>75</v>
      </c>
      <c r="B112">
        <f>B72*10000/B62</f>
        <v>-0.06558297693032403</v>
      </c>
      <c r="C112">
        <f>C72*10000/C62</f>
        <v>-0.028416950801277978</v>
      </c>
      <c r="D112">
        <f>D72*10000/D62</f>
        <v>-0.024258732998811747</v>
      </c>
      <c r="E112">
        <f>E72*10000/E62</f>
        <v>-0.038248750732056906</v>
      </c>
      <c r="F112">
        <f>F72*10000/F62</f>
        <v>-0.0587102613584582</v>
      </c>
      <c r="G112">
        <f>AVERAGE(C112:E112)</f>
        <v>-0.030308144844048878</v>
      </c>
      <c r="H112">
        <f>STDEV(C112:E112)</f>
        <v>0.007184191689027204</v>
      </c>
      <c r="I112">
        <f>(B112*B4+C112*C4+D112*D4+E112*E4+F112*F4)/SUM(B4:F4)</f>
        <v>-0.039219235249223904</v>
      </c>
    </row>
    <row r="113" spans="1:9" ht="12.75">
      <c r="A113" t="s">
        <v>76</v>
      </c>
      <c r="B113">
        <f>B73*10000/B62</f>
        <v>0.028565921364192184</v>
      </c>
      <c r="C113">
        <f>C73*10000/C62</f>
        <v>0.025995525752737773</v>
      </c>
      <c r="D113">
        <f>D73*10000/D62</f>
        <v>0.03351420387755938</v>
      </c>
      <c r="E113">
        <f>E73*10000/E62</f>
        <v>0.03225169353776746</v>
      </c>
      <c r="F113">
        <f>F73*10000/F62</f>
        <v>0.0009783488437036098</v>
      </c>
      <c r="G113">
        <f>AVERAGE(C113:E113)</f>
        <v>0.030587141056021536</v>
      </c>
      <c r="H113">
        <f>STDEV(C113:E113)</f>
        <v>0.0040262490496158505</v>
      </c>
      <c r="I113">
        <f>(B113*B4+C113*C4+D113*D4+E113*E4+F113*F4)/SUM(B4:F4)</f>
        <v>0.026345131554586464</v>
      </c>
    </row>
    <row r="114" spans="1:11" ht="12.75">
      <c r="A114" t="s">
        <v>77</v>
      </c>
      <c r="B114">
        <f>B74*10000/B62</f>
        <v>-0.20810558240489718</v>
      </c>
      <c r="C114">
        <f>C74*10000/C62</f>
        <v>-0.19988068623826802</v>
      </c>
      <c r="D114">
        <f>D74*10000/D62</f>
        <v>-0.1982024140820526</v>
      </c>
      <c r="E114">
        <f>E74*10000/E62</f>
        <v>-0.19449934493104876</v>
      </c>
      <c r="F114">
        <f>F74*10000/F62</f>
        <v>-0.14710863357641907</v>
      </c>
      <c r="G114">
        <f>AVERAGE(C114:E114)</f>
        <v>-0.19752748175045645</v>
      </c>
      <c r="H114">
        <f>STDEV(C114:E114)</f>
        <v>0.002753426738697411</v>
      </c>
      <c r="I114">
        <f>(B114*B4+C114*C4+D114*D4+E114*E4+F114*F4)/SUM(B4:F4)</f>
        <v>-0.19234349493670838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-0.007235482802711369</v>
      </c>
      <c r="C115">
        <f>C75*10000/C62</f>
        <v>-0.006711766953301268</v>
      </c>
      <c r="D115">
        <f>D75*10000/D62</f>
        <v>-0.00612248404362543</v>
      </c>
      <c r="E115">
        <f>E75*10000/E62</f>
        <v>-0.00508198050569953</v>
      </c>
      <c r="F115">
        <f>F75*10000/F62</f>
        <v>-0.002647647400885531</v>
      </c>
      <c r="G115">
        <f>AVERAGE(C115:E115)</f>
        <v>-0.005972077167542076</v>
      </c>
      <c r="H115">
        <f>STDEV(C115:E115)</f>
        <v>0.000825237927798064</v>
      </c>
      <c r="I115">
        <f>(B115*B4+C115*C4+D115*D4+E115*E4+F115*F4)/SUM(B4:F4)</f>
        <v>-0.00571265118537968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97.53745336301233</v>
      </c>
      <c r="C122">
        <f>C82*10000/C62</f>
        <v>48.67601817916096</v>
      </c>
      <c r="D122">
        <f>D82*10000/D62</f>
        <v>0.6038808499554693</v>
      </c>
      <c r="E122">
        <f>E82*10000/E62</f>
        <v>-52.43987269344979</v>
      </c>
      <c r="F122">
        <f>F82*10000/F62</f>
        <v>-101.41986323640076</v>
      </c>
      <c r="G122">
        <f>AVERAGE(C122:E122)</f>
        <v>-1.053324554777788</v>
      </c>
      <c r="H122">
        <f>STDEV(C122:E122)</f>
        <v>50.57831149866057</v>
      </c>
      <c r="I122">
        <f>(B122*B4+C122*C4+D122*D4+E122*E4+F122*F4)/SUM(B4:F4)</f>
        <v>-0.09553275512422267</v>
      </c>
    </row>
    <row r="123" spans="1:9" ht="12.75">
      <c r="A123" t="s">
        <v>81</v>
      </c>
      <c r="B123">
        <f>B83*10000/B62</f>
        <v>-1.507197027203004</v>
      </c>
      <c r="C123">
        <f>C83*10000/C62</f>
        <v>-3.353880811036001</v>
      </c>
      <c r="D123">
        <f>D83*10000/D62</f>
        <v>-3.8006291044426574</v>
      </c>
      <c r="E123">
        <f>E83*10000/E62</f>
        <v>-0.9866633382977662</v>
      </c>
      <c r="F123">
        <f>F83*10000/F62</f>
        <v>6.414341021146534</v>
      </c>
      <c r="G123">
        <f>AVERAGE(C123:E123)</f>
        <v>-2.713724417925475</v>
      </c>
      <c r="H123">
        <f>STDEV(C123:E123)</f>
        <v>1.5122668378923922</v>
      </c>
      <c r="I123">
        <f>(B123*B4+C123*C4+D123*D4+E123*E4+F123*F4)/SUM(B4:F4)</f>
        <v>-1.3217281240029866</v>
      </c>
    </row>
    <row r="124" spans="1:9" ht="12.75">
      <c r="A124" t="s">
        <v>82</v>
      </c>
      <c r="B124">
        <f>B84*10000/B62</f>
        <v>-5.312413180455842</v>
      </c>
      <c r="C124">
        <f>C84*10000/C62</f>
        <v>-3.44065798842106</v>
      </c>
      <c r="D124">
        <f>D84*10000/D62</f>
        <v>-4.02196899300769</v>
      </c>
      <c r="E124">
        <f>E84*10000/E62</f>
        <v>-3.791669654122274</v>
      </c>
      <c r="F124">
        <f>F84*10000/F62</f>
        <v>-2.9614092466115762</v>
      </c>
      <c r="G124">
        <f>AVERAGE(C124:E124)</f>
        <v>-3.751432211850341</v>
      </c>
      <c r="H124">
        <f>STDEV(C124:E124)</f>
        <v>0.2927369293987677</v>
      </c>
      <c r="I124">
        <f>(B124*B4+C124*C4+D124*D4+E124*E4+F124*F4)/SUM(B4:F4)</f>
        <v>-3.872860460024901</v>
      </c>
    </row>
    <row r="125" spans="1:9" ht="12.75">
      <c r="A125" t="s">
        <v>83</v>
      </c>
      <c r="B125">
        <f>B85*10000/B62</f>
        <v>-0.30652633852097944</v>
      </c>
      <c r="C125">
        <f>C85*10000/C62</f>
        <v>-0.9565741823175914</v>
      </c>
      <c r="D125">
        <f>D85*10000/D62</f>
        <v>-1.2681471927095518</v>
      </c>
      <c r="E125">
        <f>E85*10000/E62</f>
        <v>-0.254968163715247</v>
      </c>
      <c r="F125">
        <f>F85*10000/F62</f>
        <v>-1.160471211389757</v>
      </c>
      <c r="G125">
        <f>AVERAGE(C125:E125)</f>
        <v>-0.8265631795807967</v>
      </c>
      <c r="H125">
        <f>STDEV(C125:E125)</f>
        <v>0.5189509435610753</v>
      </c>
      <c r="I125">
        <f>(B125*B4+C125*C4+D125*D4+E125*E4+F125*F4)/SUM(B4:F4)</f>
        <v>-0.7955778453610881</v>
      </c>
    </row>
    <row r="126" spans="1:9" ht="12.75">
      <c r="A126" t="s">
        <v>84</v>
      </c>
      <c r="B126">
        <f>B86*10000/B62</f>
        <v>1.528879177170641</v>
      </c>
      <c r="C126">
        <f>C86*10000/C62</f>
        <v>0.7259817224641751</v>
      </c>
      <c r="D126">
        <f>D86*10000/D62</f>
        <v>0.44589811520330913</v>
      </c>
      <c r="E126">
        <f>E86*10000/E62</f>
        <v>0.15331983995786191</v>
      </c>
      <c r="F126">
        <f>F86*10000/F62</f>
        <v>1.722075249448242</v>
      </c>
      <c r="G126">
        <f>AVERAGE(C126:E126)</f>
        <v>0.44173322587511543</v>
      </c>
      <c r="H126">
        <f>STDEV(C126:E126)</f>
        <v>0.28635365834271387</v>
      </c>
      <c r="I126">
        <f>(B126*B4+C126*C4+D126*D4+E126*E4+F126*F4)/SUM(B4:F4)</f>
        <v>0.7704611094473973</v>
      </c>
    </row>
    <row r="127" spans="1:9" ht="12.75">
      <c r="A127" t="s">
        <v>85</v>
      </c>
      <c r="B127">
        <f>B87*10000/B62</f>
        <v>-0.23999009296221543</v>
      </c>
      <c r="C127">
        <f>C87*10000/C62</f>
        <v>0.01068096640323168</v>
      </c>
      <c r="D127">
        <f>D87*10000/D62</f>
        <v>-0.15929999612141738</v>
      </c>
      <c r="E127">
        <f>E87*10000/E62</f>
        <v>0.1251853470749683</v>
      </c>
      <c r="F127">
        <f>F87*10000/F62</f>
        <v>0.3391153396028219</v>
      </c>
      <c r="G127">
        <f>AVERAGE(C127:E127)</f>
        <v>-0.007811227547739126</v>
      </c>
      <c r="H127">
        <f>STDEV(C127:E127)</f>
        <v>0.14314135863275707</v>
      </c>
      <c r="I127">
        <f>(B127*B4+C127*C4+D127*D4+E127*E4+F127*F4)/SUM(B4:F4)</f>
        <v>0.004698723214072134</v>
      </c>
    </row>
    <row r="128" spans="1:9" ht="12.75">
      <c r="A128" t="s">
        <v>86</v>
      </c>
      <c r="B128">
        <f>B88*10000/B62</f>
        <v>-0.2339201715785733</v>
      </c>
      <c r="C128">
        <f>C88*10000/C62</f>
        <v>-0.27494973544665613</v>
      </c>
      <c r="D128">
        <f>D88*10000/D62</f>
        <v>-0.4219840142242344</v>
      </c>
      <c r="E128">
        <f>E88*10000/E62</f>
        <v>-0.4920003956168667</v>
      </c>
      <c r="F128">
        <f>F88*10000/F62</f>
        <v>-0.3975676575347286</v>
      </c>
      <c r="G128">
        <f>AVERAGE(C128:E128)</f>
        <v>-0.3963113817625857</v>
      </c>
      <c r="H128">
        <f>STDEV(C128:E128)</f>
        <v>0.11077933161566868</v>
      </c>
      <c r="I128">
        <f>(B128*B4+C128*C4+D128*D4+E128*E4+F128*F4)/SUM(B4:F4)</f>
        <v>-0.3728536459701296</v>
      </c>
    </row>
    <row r="129" spans="1:9" ht="12.75">
      <c r="A129" t="s">
        <v>87</v>
      </c>
      <c r="B129">
        <f>B89*10000/B62</f>
        <v>-0.05362865849099667</v>
      </c>
      <c r="C129">
        <f>C89*10000/C62</f>
        <v>-0.0878516314175804</v>
      </c>
      <c r="D129">
        <f>D89*10000/D62</f>
        <v>-0.10662014046330556</v>
      </c>
      <c r="E129">
        <f>E89*10000/E62</f>
        <v>-0.05185225610071191</v>
      </c>
      <c r="F129">
        <f>F89*10000/F62</f>
        <v>-0.07252594536092245</v>
      </c>
      <c r="G129">
        <f>AVERAGE(C129:E129)</f>
        <v>-0.08210800932719929</v>
      </c>
      <c r="H129">
        <f>STDEV(C129:E129)</f>
        <v>0.027832035236871274</v>
      </c>
      <c r="I129">
        <f>(B129*B4+C129*C4+D129*D4+E129*E4+F129*F4)/SUM(B4:F4)</f>
        <v>-0.07669550485495026</v>
      </c>
    </row>
    <row r="130" spans="1:9" ht="12.75">
      <c r="A130" t="s">
        <v>88</v>
      </c>
      <c r="B130">
        <f>B90*10000/B62</f>
        <v>0.09877960362419741</v>
      </c>
      <c r="C130">
        <f>C90*10000/C62</f>
        <v>0.08199206408915008</v>
      </c>
      <c r="D130">
        <f>D90*10000/D62</f>
        <v>-0.003524971026398831</v>
      </c>
      <c r="E130">
        <f>E90*10000/E62</f>
        <v>-0.029266385928498048</v>
      </c>
      <c r="F130">
        <f>F90*10000/F62</f>
        <v>0.18112651991748868</v>
      </c>
      <c r="G130">
        <f>AVERAGE(C130:E130)</f>
        <v>0.016400235711417733</v>
      </c>
      <c r="H130">
        <f>STDEV(C130:E130)</f>
        <v>0.05824406469968356</v>
      </c>
      <c r="I130">
        <f>(B130*B4+C130*C4+D130*D4+E130*E4+F130*F4)/SUM(B4:F4)</f>
        <v>0.05034634135900601</v>
      </c>
    </row>
    <row r="131" spans="1:9" ht="12.75">
      <c r="A131" t="s">
        <v>89</v>
      </c>
      <c r="B131">
        <f>B91*10000/B62</f>
        <v>0.008928860946797762</v>
      </c>
      <c r="C131">
        <f>C91*10000/C62</f>
        <v>-0.011811674200641045</v>
      </c>
      <c r="D131">
        <f>D91*10000/D62</f>
        <v>-0.016519314747690236</v>
      </c>
      <c r="E131">
        <f>E91*10000/E62</f>
        <v>-0.022258892592714213</v>
      </c>
      <c r="F131">
        <f>F91*10000/F62</f>
        <v>-0.005753858015307447</v>
      </c>
      <c r="G131">
        <f>AVERAGE(C131:E131)</f>
        <v>-0.016863293847015164</v>
      </c>
      <c r="H131">
        <f>STDEV(C131:E131)</f>
        <v>0.0052320965442638106</v>
      </c>
      <c r="I131">
        <f>(B131*B4+C131*C4+D131*D4+E131*E4+F131*F4)/SUM(B4:F4)</f>
        <v>-0.01163325975489808</v>
      </c>
    </row>
    <row r="132" spans="1:9" ht="12.75">
      <c r="A132" t="s">
        <v>90</v>
      </c>
      <c r="B132">
        <f>B92*10000/B62</f>
        <v>0.005948996654562712</v>
      </c>
      <c r="C132">
        <f>C92*10000/C62</f>
        <v>-0.008800184456229291</v>
      </c>
      <c r="D132">
        <f>D92*10000/D62</f>
        <v>-0.01532819063028553</v>
      </c>
      <c r="E132">
        <f>E92*10000/E62</f>
        <v>-0.03222714552541564</v>
      </c>
      <c r="F132">
        <f>F92*10000/F62</f>
        <v>-0.015081707423903266</v>
      </c>
      <c r="G132">
        <f>AVERAGE(C132:E132)</f>
        <v>-0.018785173537310153</v>
      </c>
      <c r="H132">
        <f>STDEV(C132:E132)</f>
        <v>0.012090023753032435</v>
      </c>
      <c r="I132">
        <f>(B132*B4+C132*C4+D132*D4+E132*E4+F132*F4)/SUM(B4:F4)</f>
        <v>-0.014694738318742441</v>
      </c>
    </row>
    <row r="133" spans="1:9" ht="12.75">
      <c r="A133" t="s">
        <v>91</v>
      </c>
      <c r="B133">
        <f>B93*10000/B62</f>
        <v>0.12057413576369329</v>
      </c>
      <c r="C133">
        <f>C93*10000/C62</f>
        <v>0.10933338926041042</v>
      </c>
      <c r="D133">
        <f>D93*10000/D62</f>
        <v>0.10603029543407554</v>
      </c>
      <c r="E133">
        <f>E93*10000/E62</f>
        <v>0.10567200941344787</v>
      </c>
      <c r="F133">
        <f>F93*10000/F62</f>
        <v>0.0800925004233838</v>
      </c>
      <c r="G133">
        <f>AVERAGE(C133:E133)</f>
        <v>0.10701189803597795</v>
      </c>
      <c r="H133">
        <f>STDEV(C133:E133)</f>
        <v>0.0020184358664516364</v>
      </c>
      <c r="I133">
        <f>(B133*B4+C133*C4+D133*D4+E133*E4+F133*F4)/SUM(B4:F4)</f>
        <v>0.105394256083461</v>
      </c>
    </row>
    <row r="134" spans="1:9" ht="12.75">
      <c r="A134" t="s">
        <v>92</v>
      </c>
      <c r="B134">
        <f>B94*10000/B62</f>
        <v>-0.006728508786086002</v>
      </c>
      <c r="C134">
        <f>C94*10000/C62</f>
        <v>0.0006047308254702609</v>
      </c>
      <c r="D134">
        <f>D94*10000/D62</f>
        <v>0.0018770610710439081</v>
      </c>
      <c r="E134">
        <f>E94*10000/E62</f>
        <v>0.006874304424319006</v>
      </c>
      <c r="F134">
        <f>F94*10000/F62</f>
        <v>-0.01790931367657778</v>
      </c>
      <c r="G134">
        <f>AVERAGE(C134:E134)</f>
        <v>0.003118698773611058</v>
      </c>
      <c r="H134">
        <f>STDEV(C134:E134)</f>
        <v>0.003314081534327796</v>
      </c>
      <c r="I134">
        <f>(B134*B4+C134*C4+D134*D4+E134*E4+F134*F4)/SUM(B4:F4)</f>
        <v>-0.0011162187333573525</v>
      </c>
    </row>
    <row r="135" spans="1:9" ht="12.75">
      <c r="A135" t="s">
        <v>93</v>
      </c>
      <c r="B135">
        <f>B95*10000/B62</f>
        <v>-0.0067652572704547075</v>
      </c>
      <c r="C135">
        <f>C95*10000/C62</f>
        <v>-0.0027889579397685775</v>
      </c>
      <c r="D135">
        <f>D95*10000/D62</f>
        <v>-0.0016598370248748268</v>
      </c>
      <c r="E135">
        <f>E95*10000/E62</f>
        <v>-0.002680000739328865</v>
      </c>
      <c r="F135">
        <f>F95*10000/F62</f>
        <v>0.0026069414107605586</v>
      </c>
      <c r="G135">
        <f>AVERAGE(C135:E135)</f>
        <v>-0.002376265234657423</v>
      </c>
      <c r="H135">
        <f>STDEV(C135:E135)</f>
        <v>0.0006228322026927783</v>
      </c>
      <c r="I135">
        <f>(B135*B4+C135*C4+D135*D4+E135*E4+F135*F4)/SUM(B4:F4)</f>
        <v>-0.002349711553417435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2004-07-29T13:32:53Z</cp:lastPrinted>
  <dcterms:created xsi:type="dcterms:W3CDTF">2004-07-29T13:32:53Z</dcterms:created>
  <dcterms:modified xsi:type="dcterms:W3CDTF">2004-08-02T15:54:08Z</dcterms:modified>
  <cp:category/>
  <cp:version/>
  <cp:contentType/>
  <cp:contentStatus/>
</cp:coreProperties>
</file>