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<sst xmlns="http://schemas.openxmlformats.org/spreadsheetml/2006/main" count="202" uniqueCount="97">
  <si>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Tue 17/08/2004       11:44:01</t>
  </si>
  <si>
    <t>LISSNER</t>
  </si>
  <si>
    <t>HCMQAP305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</si>
  <si>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</si>
  <si>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</si>
  <si>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</si>
  <si>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</si>
  <si>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</si>
  <si>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</si>
  <si>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</si>
  <si>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</si>
  <si>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</si>
  <si>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</si>
  <si>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</si>
  <si>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</si>
  <si>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</si>
  <si>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</si>
  <si>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</si>
  <si>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</si>
  <si>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</si>
  <si>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</si>
  <si>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</si>
  <si>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</si>
  <si>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</si>
  <si>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</si>
  <si>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</si>
  <si>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</si>
  <si>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</si>
  <si>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</si>
  <si>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</si>
  <si>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</si>
  <si>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</si>
  <si>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a4!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</si>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</sst>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8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7708046"/>
        <c:axId val="25154687"/>
      </c:lineChart>
      <c:catAx>
        <c:axId val="177080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5154687"/>
        <c:crosses val="autoZero"/>
        <c:auto val="1"/>
        <c:lblOffset val="100"/>
        <c:noMultiLvlLbl val="0"/>
      </c:catAx>
      <c:valAx>
        <c:axId val="25154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1770804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43</xdr:row>
      <xdr:rowOff>152400</xdr:rowOff>
    </xdr:from>
    <xdr:to>
      <xdr:col>6</xdr:col>
      <xdr:colOff>485775</xdr:colOff>
      <xdr:row>63</xdr:row>
      <xdr:rowOff>28575</xdr:rowOff>
    </xdr:to>
    <xdr:graphicFrame>
      <xdr:nvGraphicFramePr>
        <xdr:cNvPr id="1" name="Chart 1"/>
        <xdr:cNvGraphicFramePr/>
      </xdr:nvGraphicFramePr>
      <xdr:xfrm>
        <a:off x="171450" y="6781800"/>
        <a:ext cx="53816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-0.002259</v>
      </c>
      <c r="C4" s="13">
        <v>-0.003758</v>
      </c>
      <c r="D4" s="13">
        <v>-0.00375</v>
      </c>
      <c r="E4" s="13">
        <v>-0.00375</v>
      </c>
      <c r="F4" s="24">
        <v>-0.00208</v>
      </c>
      <c r="G4" s="34">
        <v>-0.011696</v>
      </c>
    </row>
    <row r="5" spans="1:7" ht="12.75" thickBot="1">
      <c r="A5" s="44" t="s">
        <v>13</v>
      </c>
      <c r="B5" s="45">
        <v>7.929881</v>
      </c>
      <c r="C5" s="46">
        <v>3.75755</v>
      </c>
      <c r="D5" s="46">
        <v>-0.496873</v>
      </c>
      <c r="E5" s="46">
        <v>-3.701233</v>
      </c>
      <c r="F5" s="47">
        <v>-7.949098</v>
      </c>
      <c r="G5" s="48">
        <v>7.39654</v>
      </c>
    </row>
    <row r="6" spans="1:7" ht="12.75" thickTop="1">
      <c r="A6" s="6" t="s">
        <v>14</v>
      </c>
      <c r="B6" s="39">
        <v>-41.36032</v>
      </c>
      <c r="C6" s="40">
        <v>-14.94654</v>
      </c>
      <c r="D6" s="40">
        <v>1.076764</v>
      </c>
      <c r="E6" s="40">
        <v>42.23987</v>
      </c>
      <c r="F6" s="41">
        <v>-6.093468</v>
      </c>
      <c r="G6" s="42">
        <v>0.01214087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-4.662642</v>
      </c>
      <c r="C8" s="14">
        <v>-3.434731</v>
      </c>
      <c r="D8" s="14">
        <v>-0.8204579</v>
      </c>
      <c r="E8" s="14">
        <v>0.1674815</v>
      </c>
      <c r="F8" s="25">
        <v>-2.185673</v>
      </c>
      <c r="G8" s="35">
        <v>-1.951271</v>
      </c>
    </row>
    <row r="9" spans="1:7" ht="12">
      <c r="A9" s="20" t="s">
        <v>17</v>
      </c>
      <c r="B9" s="29">
        <v>0.3363742</v>
      </c>
      <c r="C9" s="14">
        <v>0.2143364</v>
      </c>
      <c r="D9" s="14">
        <v>0.3729138</v>
      </c>
      <c r="E9" s="14">
        <v>0.8120248</v>
      </c>
      <c r="F9" s="25">
        <v>-0.6469288</v>
      </c>
      <c r="G9" s="35">
        <v>0.298794</v>
      </c>
    </row>
    <row r="10" spans="1:7" ht="12">
      <c r="A10" s="20" t="s">
        <v>18</v>
      </c>
      <c r="B10" s="29">
        <v>2.394066</v>
      </c>
      <c r="C10" s="14">
        <v>1.653875</v>
      </c>
      <c r="D10" s="14">
        <v>0.6478371</v>
      </c>
      <c r="E10" s="14">
        <v>0.3417936</v>
      </c>
      <c r="F10" s="25">
        <v>-0.8317217</v>
      </c>
      <c r="G10" s="35">
        <v>0.8723404</v>
      </c>
    </row>
    <row r="11" spans="1:7" ht="12">
      <c r="A11" s="21" t="s">
        <v>19</v>
      </c>
      <c r="B11" s="31">
        <v>1.137294</v>
      </c>
      <c r="C11" s="16">
        <v>-0.3541839</v>
      </c>
      <c r="D11" s="16">
        <v>1.123717</v>
      </c>
      <c r="E11" s="16">
        <v>-0.0499115</v>
      </c>
      <c r="F11" s="27">
        <v>13.96761</v>
      </c>
      <c r="G11" s="37">
        <v>2.199762</v>
      </c>
    </row>
    <row r="12" spans="1:7" ht="12">
      <c r="A12" s="20" t="s">
        <v>20</v>
      </c>
      <c r="B12" s="29">
        <v>-0.00404889</v>
      </c>
      <c r="C12" s="14">
        <v>0.3566902</v>
      </c>
      <c r="D12" s="14">
        <v>0.06153208</v>
      </c>
      <c r="E12" s="14">
        <v>0.2188774</v>
      </c>
      <c r="F12" s="25">
        <v>0.1016902</v>
      </c>
      <c r="G12" s="35">
        <v>0.1662957</v>
      </c>
    </row>
    <row r="13" spans="1:7" ht="12">
      <c r="A13" s="20" t="s">
        <v>21</v>
      </c>
      <c r="B13" s="29">
        <v>0.1123746</v>
      </c>
      <c r="C13" s="14">
        <v>-0.01424041</v>
      </c>
      <c r="D13" s="14">
        <v>-0.02046235</v>
      </c>
      <c r="E13" s="14">
        <v>0.144705</v>
      </c>
      <c r="F13" s="25">
        <v>-0.0529821</v>
      </c>
      <c r="G13" s="35">
        <v>0.03563469</v>
      </c>
    </row>
    <row r="14" spans="1:7" ht="12">
      <c r="A14" s="20" t="s">
        <v>22</v>
      </c>
      <c r="B14" s="29">
        <v>-0.03736577</v>
      </c>
      <c r="C14" s="14">
        <v>0.09427653</v>
      </c>
      <c r="D14" s="14">
        <v>-0.02860023</v>
      </c>
      <c r="E14" s="14">
        <v>-0.1208286</v>
      </c>
      <c r="F14" s="25">
        <v>0.0254133</v>
      </c>
      <c r="G14" s="35">
        <v>-0.01524437</v>
      </c>
    </row>
    <row r="15" spans="1:7" ht="12">
      <c r="A15" s="21" t="s">
        <v>23</v>
      </c>
      <c r="B15" s="31">
        <v>-0.295804</v>
      </c>
      <c r="C15" s="16">
        <v>-0.03697369</v>
      </c>
      <c r="D15" s="16">
        <v>-0.05640349</v>
      </c>
      <c r="E15" s="16">
        <v>-0.09984347</v>
      </c>
      <c r="F15" s="27">
        <v>-0.3255209</v>
      </c>
      <c r="G15" s="37">
        <v>-0.1327401</v>
      </c>
    </row>
    <row r="16" spans="1:7" ht="12">
      <c r="A16" s="20" t="s">
        <v>24</v>
      </c>
      <c r="B16" s="29">
        <v>-0.04088957</v>
      </c>
      <c r="C16" s="14">
        <v>-0.0004901638</v>
      </c>
      <c r="D16" s="14">
        <v>-0.02097564</v>
      </c>
      <c r="E16" s="14">
        <v>0.004666489</v>
      </c>
      <c r="F16" s="25">
        <v>-0.04252918</v>
      </c>
      <c r="G16" s="35">
        <v>-0.01563886</v>
      </c>
    </row>
    <row r="17" spans="1:7" ht="12">
      <c r="A17" s="20" t="s">
        <v>25</v>
      </c>
      <c r="B17" s="29">
        <v>-0.04571357</v>
      </c>
      <c r="C17" s="14">
        <v>-0.04549353</v>
      </c>
      <c r="D17" s="14">
        <v>-0.03319944</v>
      </c>
      <c r="E17" s="14">
        <v>-0.02233307</v>
      </c>
      <c r="F17" s="25">
        <v>-0.03272447</v>
      </c>
      <c r="G17" s="35">
        <v>-0.03530175</v>
      </c>
    </row>
    <row r="18" spans="1:7" ht="12">
      <c r="A18" s="20" t="s">
        <v>26</v>
      </c>
      <c r="B18" s="29">
        <v>0.0267485</v>
      </c>
      <c r="C18" s="14">
        <v>0.01717041</v>
      </c>
      <c r="D18" s="14">
        <v>0.01419534</v>
      </c>
      <c r="E18" s="14">
        <v>0.004058364</v>
      </c>
      <c r="F18" s="25">
        <v>-0.003127807</v>
      </c>
      <c r="G18" s="35">
        <v>0.01195854</v>
      </c>
    </row>
    <row r="19" spans="1:7" ht="12">
      <c r="A19" s="21" t="s">
        <v>27</v>
      </c>
      <c r="B19" s="31">
        <v>-0.2041369</v>
      </c>
      <c r="C19" s="16">
        <v>-0.1962074</v>
      </c>
      <c r="D19" s="16">
        <v>-0.1901147</v>
      </c>
      <c r="E19" s="16">
        <v>-0.1770203</v>
      </c>
      <c r="F19" s="27">
        <v>-0.1439911</v>
      </c>
      <c r="G19" s="37">
        <v>-0.1843142</v>
      </c>
    </row>
    <row r="20" spans="1:7" ht="12.75" thickBot="1">
      <c r="A20" s="44" t="s">
        <v>28</v>
      </c>
      <c r="B20" s="45">
        <v>0.001019285</v>
      </c>
      <c r="C20" s="46">
        <v>0.001436565</v>
      </c>
      <c r="D20" s="46">
        <v>-0.0004392313</v>
      </c>
      <c r="E20" s="46">
        <v>0.00389018</v>
      </c>
      <c r="F20" s="47">
        <v>0.002199222</v>
      </c>
      <c r="G20" s="48">
        <v>0.001618441</v>
      </c>
    </row>
    <row r="21" spans="1:7" ht="12.75" thickTop="1">
      <c r="A21" s="6" t="s">
        <v>29</v>
      </c>
      <c r="B21" s="39">
        <v>-120.6072</v>
      </c>
      <c r="C21" s="40">
        <v>68.24631</v>
      </c>
      <c r="D21" s="40">
        <v>89.38272</v>
      </c>
      <c r="E21" s="40">
        <v>-3.429555</v>
      </c>
      <c r="F21" s="41">
        <v>-147.2354</v>
      </c>
      <c r="G21" s="43">
        <v>0.009383</v>
      </c>
    </row>
    <row r="22" spans="1:7" ht="12">
      <c r="A22" s="20" t="s">
        <v>30</v>
      </c>
      <c r="B22" s="29">
        <v>158.6109</v>
      </c>
      <c r="C22" s="14">
        <v>75.15241</v>
      </c>
      <c r="D22" s="14">
        <v>-9.937472</v>
      </c>
      <c r="E22" s="14">
        <v>-74.026</v>
      </c>
      <c r="F22" s="25">
        <v>-158.9954</v>
      </c>
      <c r="G22" s="36">
        <v>0</v>
      </c>
    </row>
    <row r="23" spans="1:7" ht="12">
      <c r="A23" s="20" t="s">
        <v>31</v>
      </c>
      <c r="B23" s="29">
        <v>2.707957</v>
      </c>
      <c r="C23" s="14">
        <v>-5.386389</v>
      </c>
      <c r="D23" s="14">
        <v>-0.1686061</v>
      </c>
      <c r="E23" s="14">
        <v>-0.6600765</v>
      </c>
      <c r="F23" s="25">
        <v>6.25498</v>
      </c>
      <c r="G23" s="35">
        <v>-0.2709775</v>
      </c>
    </row>
    <row r="24" spans="1:7" ht="12">
      <c r="A24" s="20" t="s">
        <v>32</v>
      </c>
      <c r="B24" s="49">
        <v>2.944791</v>
      </c>
      <c r="C24" s="50">
        <v>5.042636</v>
      </c>
      <c r="D24" s="50">
        <v>2.664198</v>
      </c>
      <c r="E24" s="50">
        <v>4.556579</v>
      </c>
      <c r="F24" s="51">
        <v>3.840025</v>
      </c>
      <c r="G24" s="35">
        <v>3.889749</v>
      </c>
    </row>
    <row r="25" spans="1:7" ht="12">
      <c r="A25" s="20" t="s">
        <v>33</v>
      </c>
      <c r="B25" s="29">
        <v>0.7460643</v>
      </c>
      <c r="C25" s="14">
        <v>-1.905794</v>
      </c>
      <c r="D25" s="14">
        <v>-0.2680586</v>
      </c>
      <c r="E25" s="14">
        <v>-0.3486892</v>
      </c>
      <c r="F25" s="25">
        <v>-1.014418</v>
      </c>
      <c r="G25" s="35">
        <v>-0.6346031</v>
      </c>
    </row>
    <row r="26" spans="1:7" ht="12">
      <c r="A26" s="21" t="s">
        <v>34</v>
      </c>
      <c r="B26" s="31">
        <v>1.016226</v>
      </c>
      <c r="C26" s="16">
        <v>1.264897</v>
      </c>
      <c r="D26" s="16">
        <v>-0.1094</v>
      </c>
      <c r="E26" s="16">
        <v>0.601884</v>
      </c>
      <c r="F26" s="27">
        <v>0.247965</v>
      </c>
      <c r="G26" s="37">
        <v>0.6036489</v>
      </c>
    </row>
    <row r="27" spans="1:7" ht="12">
      <c r="A27" s="20" t="s">
        <v>35</v>
      </c>
      <c r="B27" s="29">
        <v>0.3241763</v>
      </c>
      <c r="C27" s="14">
        <v>0.3202671</v>
      </c>
      <c r="D27" s="14">
        <v>0.2908686</v>
      </c>
      <c r="E27" s="14">
        <v>0.6104129</v>
      </c>
      <c r="F27" s="25">
        <v>0.510089</v>
      </c>
      <c r="G27" s="35">
        <v>0.4088631</v>
      </c>
    </row>
    <row r="28" spans="1:7" ht="12">
      <c r="A28" s="20" t="s">
        <v>36</v>
      </c>
      <c r="B28" s="29">
        <v>0.154988</v>
      </c>
      <c r="C28" s="14">
        <v>0.2626554</v>
      </c>
      <c r="D28" s="14">
        <v>0.2476865</v>
      </c>
      <c r="E28" s="14">
        <v>0.04912535</v>
      </c>
      <c r="F28" s="25">
        <v>0.276429</v>
      </c>
      <c r="G28" s="35">
        <v>0.1939553</v>
      </c>
    </row>
    <row r="29" spans="1:7" ht="12">
      <c r="A29" s="20" t="s">
        <v>37</v>
      </c>
      <c r="B29" s="29">
        <v>0.07257133</v>
      </c>
      <c r="C29" s="14">
        <v>-0.01783502</v>
      </c>
      <c r="D29" s="14">
        <v>0.03942112</v>
      </c>
      <c r="E29" s="14">
        <v>0.006838115</v>
      </c>
      <c r="F29" s="25">
        <v>0.07339403</v>
      </c>
      <c r="G29" s="35">
        <v>0.02711939</v>
      </c>
    </row>
    <row r="30" spans="1:7" ht="12">
      <c r="A30" s="21" t="s">
        <v>38</v>
      </c>
      <c r="B30" s="31">
        <v>0.1800322</v>
      </c>
      <c r="C30" s="16">
        <v>0.1116613</v>
      </c>
      <c r="D30" s="16">
        <v>0.06269055</v>
      </c>
      <c r="E30" s="16">
        <v>0.03031337</v>
      </c>
      <c r="F30" s="27">
        <v>0.2643999</v>
      </c>
      <c r="G30" s="37">
        <v>0.1105722</v>
      </c>
    </row>
    <row r="31" spans="1:7" ht="12">
      <c r="A31" s="20" t="s">
        <v>39</v>
      </c>
      <c r="B31" s="29">
        <v>0.01404453</v>
      </c>
      <c r="C31" s="14">
        <v>0.04630475</v>
      </c>
      <c r="D31" s="14">
        <v>0.05802572</v>
      </c>
      <c r="E31" s="14">
        <v>0.03858311</v>
      </c>
      <c r="F31" s="25">
        <v>0.04487705</v>
      </c>
      <c r="G31" s="35">
        <v>0.04240043</v>
      </c>
    </row>
    <row r="32" spans="1:7" ht="12">
      <c r="A32" s="20" t="s">
        <v>40</v>
      </c>
      <c r="B32" s="29">
        <v>0.00532366</v>
      </c>
      <c r="C32" s="14">
        <v>0.01148831</v>
      </c>
      <c r="D32" s="14">
        <v>0.03340216</v>
      </c>
      <c r="E32" s="14">
        <v>0.02619224</v>
      </c>
      <c r="F32" s="25">
        <v>0.02884991</v>
      </c>
      <c r="G32" s="35">
        <v>0.02170817</v>
      </c>
    </row>
    <row r="33" spans="1:7" ht="12">
      <c r="A33" s="20" t="s">
        <v>41</v>
      </c>
      <c r="B33" s="29">
        <v>0.1633552</v>
      </c>
      <c r="C33" s="14">
        <v>0.1242033</v>
      </c>
      <c r="D33" s="14">
        <v>0.1120506</v>
      </c>
      <c r="E33" s="14">
        <v>0.1114997</v>
      </c>
      <c r="F33" s="25">
        <v>0.1107485</v>
      </c>
      <c r="G33" s="35">
        <v>0.1221058</v>
      </c>
    </row>
    <row r="34" spans="1:7" ht="12">
      <c r="A34" s="21" t="s">
        <v>42</v>
      </c>
      <c r="B34" s="31">
        <v>-0.02181378</v>
      </c>
      <c r="C34" s="16">
        <v>-0.006262436</v>
      </c>
      <c r="D34" s="16">
        <v>-0.001079654</v>
      </c>
      <c r="E34" s="16">
        <v>0.01279866</v>
      </c>
      <c r="F34" s="27">
        <v>-0.02173268</v>
      </c>
      <c r="G34" s="37">
        <v>-0.004787591</v>
      </c>
    </row>
    <row r="35" spans="1:7" ht="12.75" thickBot="1">
      <c r="A35" s="22" t="s">
        <v>43</v>
      </c>
      <c r="B35" s="32">
        <v>-0.00661561</v>
      </c>
      <c r="C35" s="17">
        <v>-0.009603492</v>
      </c>
      <c r="D35" s="17">
        <v>-0.004702355</v>
      </c>
      <c r="E35" s="17">
        <v>-0.009837888</v>
      </c>
      <c r="F35" s="28">
        <v>-0.000967219</v>
      </c>
      <c r="G35" s="38">
        <v>-0.006896919</v>
      </c>
    </row>
    <row r="36" spans="1:7" ht="12">
      <c r="A36" s="4" t="s">
        <v>44</v>
      </c>
      <c r="B36" s="3">
        <v>24.81384</v>
      </c>
      <c r="C36" s="3">
        <v>24.8169</v>
      </c>
      <c r="D36" s="3">
        <v>24.83215</v>
      </c>
      <c r="E36" s="3">
        <v>24.83826</v>
      </c>
      <c r="F36" s="3">
        <v>24.85352</v>
      </c>
      <c r="G36" s="3"/>
    </row>
    <row r="37" spans="1:6" ht="12">
      <c r="A37" s="4" t="s">
        <v>45</v>
      </c>
      <c r="B37" s="2">
        <v>0.3194173</v>
      </c>
      <c r="C37" s="2">
        <v>0.2929688</v>
      </c>
      <c r="D37" s="2">
        <v>0.2833049</v>
      </c>
      <c r="E37" s="2">
        <v>0.2756755</v>
      </c>
      <c r="F37" s="2">
        <v>0.2741496</v>
      </c>
    </row>
    <row r="38" spans="1:7" ht="12">
      <c r="A38" s="4" t="s">
        <v>52</v>
      </c>
      <c r="B38" s="2">
        <v>7.354607E-05</v>
      </c>
      <c r="C38" s="2">
        <v>2.453583E-05</v>
      </c>
      <c r="D38" s="2">
        <v>0</v>
      </c>
      <c r="E38" s="2">
        <v>-7.1847E-05</v>
      </c>
      <c r="F38" s="2">
        <v>0</v>
      </c>
      <c r="G38" s="2">
        <v>0.0002387874</v>
      </c>
    </row>
    <row r="39" spans="1:7" ht="12.75" thickBot="1">
      <c r="A39" s="4" t="s">
        <v>53</v>
      </c>
      <c r="B39" s="2">
        <v>0.0002038657</v>
      </c>
      <c r="C39" s="2">
        <v>-0.0001162031</v>
      </c>
      <c r="D39" s="2">
        <v>-0.0001519523</v>
      </c>
      <c r="E39" s="2">
        <v>0</v>
      </c>
      <c r="F39" s="2">
        <v>0.0002504015</v>
      </c>
      <c r="G39" s="2">
        <v>0.001108126</v>
      </c>
    </row>
    <row r="40" spans="2:5" ht="12.75" thickBot="1">
      <c r="B40" s="7" t="s">
        <v>46</v>
      </c>
      <c r="C40" s="8">
        <v>-0.003753</v>
      </c>
      <c r="D40" s="18" t="s">
        <v>47</v>
      </c>
      <c r="E40" s="9">
        <v>3.116814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0.002259</v>
      </c>
      <c r="C4">
        <v>0.003758</v>
      </c>
      <c r="D4">
        <v>0.00375</v>
      </c>
      <c r="E4">
        <v>0.00375</v>
      </c>
      <c r="F4">
        <v>0.00208</v>
      </c>
      <c r="G4">
        <v>0.011696</v>
      </c>
    </row>
    <row r="5" spans="1:7" ht="12.75">
      <c r="A5" t="s">
        <v>13</v>
      </c>
      <c r="B5">
        <v>7.929881</v>
      </c>
      <c r="C5">
        <v>3.75755</v>
      </c>
      <c r="D5">
        <v>-0.496873</v>
      </c>
      <c r="E5">
        <v>-3.701233</v>
      </c>
      <c r="F5">
        <v>-7.949098</v>
      </c>
      <c r="G5">
        <v>7.39654</v>
      </c>
    </row>
    <row r="6" spans="1:7" ht="12.75">
      <c r="A6" t="s">
        <v>14</v>
      </c>
      <c r="B6" s="52">
        <v>-41.36032</v>
      </c>
      <c r="C6" s="52">
        <v>-14.94654</v>
      </c>
      <c r="D6" s="52">
        <v>1.076764</v>
      </c>
      <c r="E6" s="52">
        <v>42.23987</v>
      </c>
      <c r="F6" s="52">
        <v>-6.093468</v>
      </c>
      <c r="G6" s="52">
        <v>0.01214087</v>
      </c>
    </row>
    <row r="7" spans="1:7" ht="12.75">
      <c r="A7" t="s">
        <v>15</v>
      </c>
      <c r="B7" s="52">
        <v>10000</v>
      </c>
      <c r="C7" s="52">
        <v>10000</v>
      </c>
      <c r="D7" s="52">
        <v>10000</v>
      </c>
      <c r="E7" s="52">
        <v>10000</v>
      </c>
      <c r="F7" s="52">
        <v>10000</v>
      </c>
      <c r="G7" s="52">
        <v>10000</v>
      </c>
    </row>
    <row r="8" spans="1:7" ht="12.75">
      <c r="A8" t="s">
        <v>16</v>
      </c>
      <c r="B8" s="52">
        <v>-4.662642</v>
      </c>
      <c r="C8" s="52">
        <v>-3.434731</v>
      </c>
      <c r="D8" s="52">
        <v>-0.8204579</v>
      </c>
      <c r="E8" s="52">
        <v>0.1674815</v>
      </c>
      <c r="F8" s="52">
        <v>-2.185673</v>
      </c>
      <c r="G8" s="52">
        <v>-1.951271</v>
      </c>
    </row>
    <row r="9" spans="1:7" ht="12.75">
      <c r="A9" t="s">
        <v>17</v>
      </c>
      <c r="B9" s="52">
        <v>0.3363742</v>
      </c>
      <c r="C9" s="52">
        <v>0.2143364</v>
      </c>
      <c r="D9" s="52">
        <v>0.3729138</v>
      </c>
      <c r="E9" s="52">
        <v>0.8120248</v>
      </c>
      <c r="F9" s="52">
        <v>-0.6469288</v>
      </c>
      <c r="G9" s="52">
        <v>0.298794</v>
      </c>
    </row>
    <row r="10" spans="1:7" ht="12.75">
      <c r="A10" t="s">
        <v>18</v>
      </c>
      <c r="B10" s="52">
        <v>2.394066</v>
      </c>
      <c r="C10" s="52">
        <v>1.653875</v>
      </c>
      <c r="D10" s="52">
        <v>0.6478371</v>
      </c>
      <c r="E10" s="52">
        <v>0.3417936</v>
      </c>
      <c r="F10" s="52">
        <v>-0.8317217</v>
      </c>
      <c r="G10" s="52">
        <v>0.8723404</v>
      </c>
    </row>
    <row r="11" spans="1:7" ht="12.75">
      <c r="A11" t="s">
        <v>19</v>
      </c>
      <c r="B11" s="52">
        <v>1.137294</v>
      </c>
      <c r="C11" s="52">
        <v>-0.3541839</v>
      </c>
      <c r="D11" s="52">
        <v>1.123717</v>
      </c>
      <c r="E11" s="52">
        <v>-0.0499115</v>
      </c>
      <c r="F11" s="52">
        <v>13.96761</v>
      </c>
      <c r="G11" s="52">
        <v>2.199762</v>
      </c>
    </row>
    <row r="12" spans="1:7" ht="12.75">
      <c r="A12" t="s">
        <v>20</v>
      </c>
      <c r="B12" s="52">
        <v>-0.00404889</v>
      </c>
      <c r="C12" s="52">
        <v>0.3566902</v>
      </c>
      <c r="D12" s="52">
        <v>0.06153208</v>
      </c>
      <c r="E12" s="52">
        <v>0.2188774</v>
      </c>
      <c r="F12" s="52">
        <v>0.1016902</v>
      </c>
      <c r="G12" s="52">
        <v>0.1662957</v>
      </c>
    </row>
    <row r="13" spans="1:7" ht="12.75">
      <c r="A13" t="s">
        <v>21</v>
      </c>
      <c r="B13" s="52">
        <v>0.1123746</v>
      </c>
      <c r="C13" s="52">
        <v>-0.01424041</v>
      </c>
      <c r="D13" s="52">
        <v>-0.02046235</v>
      </c>
      <c r="E13" s="52">
        <v>0.144705</v>
      </c>
      <c r="F13" s="52">
        <v>-0.0529821</v>
      </c>
      <c r="G13" s="52">
        <v>0.03563469</v>
      </c>
    </row>
    <row r="14" spans="1:7" ht="12.75">
      <c r="A14" t="s">
        <v>22</v>
      </c>
      <c r="B14" s="52">
        <v>-0.03736577</v>
      </c>
      <c r="C14" s="52">
        <v>0.09427653</v>
      </c>
      <c r="D14" s="52">
        <v>-0.02860023</v>
      </c>
      <c r="E14" s="52">
        <v>-0.1208286</v>
      </c>
      <c r="F14" s="52">
        <v>0.0254133</v>
      </c>
      <c r="G14" s="52">
        <v>-0.01524437</v>
      </c>
    </row>
    <row r="15" spans="1:7" ht="12.75">
      <c r="A15" t="s">
        <v>23</v>
      </c>
      <c r="B15" s="52">
        <v>-0.295804</v>
      </c>
      <c r="C15" s="52">
        <v>-0.03697369</v>
      </c>
      <c r="D15" s="52">
        <v>-0.05640349</v>
      </c>
      <c r="E15" s="52">
        <v>-0.09984347</v>
      </c>
      <c r="F15" s="52">
        <v>-0.3255209</v>
      </c>
      <c r="G15" s="52">
        <v>-0.1327401</v>
      </c>
    </row>
    <row r="16" spans="1:7" ht="12.75">
      <c r="A16" t="s">
        <v>24</v>
      </c>
      <c r="B16" s="52">
        <v>-0.04088957</v>
      </c>
      <c r="C16" s="52">
        <v>-0.0004901638</v>
      </c>
      <c r="D16" s="52">
        <v>-0.02097564</v>
      </c>
      <c r="E16" s="52">
        <v>0.004666489</v>
      </c>
      <c r="F16" s="52">
        <v>-0.04252918</v>
      </c>
      <c r="G16" s="52">
        <v>-0.01563886</v>
      </c>
    </row>
    <row r="17" spans="1:7" ht="12.75">
      <c r="A17" t="s">
        <v>25</v>
      </c>
      <c r="B17" s="52">
        <v>-0.04571357</v>
      </c>
      <c r="C17" s="52">
        <v>-0.04549353</v>
      </c>
      <c r="D17" s="52">
        <v>-0.03319944</v>
      </c>
      <c r="E17" s="52">
        <v>-0.02233307</v>
      </c>
      <c r="F17" s="52">
        <v>-0.03272447</v>
      </c>
      <c r="G17" s="52">
        <v>-0.03530175</v>
      </c>
    </row>
    <row r="18" spans="1:7" ht="12.75">
      <c r="A18" t="s">
        <v>26</v>
      </c>
      <c r="B18" s="52">
        <v>0.0267485</v>
      </c>
      <c r="C18" s="52">
        <v>0.01717041</v>
      </c>
      <c r="D18" s="52">
        <v>0.01419534</v>
      </c>
      <c r="E18" s="52">
        <v>0.004058364</v>
      </c>
      <c r="F18" s="52">
        <v>-0.003127807</v>
      </c>
      <c r="G18" s="52">
        <v>0.01195854</v>
      </c>
    </row>
    <row r="19" spans="1:7" ht="12.75">
      <c r="A19" t="s">
        <v>27</v>
      </c>
      <c r="B19" s="52">
        <v>-0.2041369</v>
      </c>
      <c r="C19" s="52">
        <v>-0.1962074</v>
      </c>
      <c r="D19" s="52">
        <v>-0.1901147</v>
      </c>
      <c r="E19" s="52">
        <v>-0.1770203</v>
      </c>
      <c r="F19" s="52">
        <v>-0.1439911</v>
      </c>
      <c r="G19" s="52">
        <v>-0.1843142</v>
      </c>
    </row>
    <row r="20" spans="1:7" ht="12.75">
      <c r="A20" t="s">
        <v>28</v>
      </c>
      <c r="B20" s="52">
        <v>0.001019285</v>
      </c>
      <c r="C20" s="52">
        <v>0.001436565</v>
      </c>
      <c r="D20" s="52">
        <v>-0.0004392313</v>
      </c>
      <c r="E20" s="52">
        <v>0.00389018</v>
      </c>
      <c r="F20" s="52">
        <v>0.002199222</v>
      </c>
      <c r="G20" s="52">
        <v>0.001618441</v>
      </c>
    </row>
    <row r="21" spans="1:7" ht="12.75">
      <c r="A21" t="s">
        <v>29</v>
      </c>
      <c r="B21" s="52">
        <v>-120.6072</v>
      </c>
      <c r="C21" s="52">
        <v>68.24631</v>
      </c>
      <c r="D21" s="52">
        <v>89.38272</v>
      </c>
      <c r="E21" s="52">
        <v>-3.429555</v>
      </c>
      <c r="F21" s="52">
        <v>-147.2354</v>
      </c>
      <c r="G21" s="52">
        <v>0.009383</v>
      </c>
    </row>
    <row r="22" spans="1:7" ht="12.75">
      <c r="A22" t="s">
        <v>30</v>
      </c>
      <c r="B22" s="52">
        <v>158.6109</v>
      </c>
      <c r="C22" s="52">
        <v>75.15241</v>
      </c>
      <c r="D22" s="52">
        <v>-9.937472</v>
      </c>
      <c r="E22" s="52">
        <v>-74.026</v>
      </c>
      <c r="F22" s="52">
        <v>-158.9954</v>
      </c>
      <c r="G22" s="52">
        <v>0</v>
      </c>
    </row>
    <row r="23" spans="1:7" ht="12.75">
      <c r="A23" t="s">
        <v>31</v>
      </c>
      <c r="B23" s="52">
        <v>2.707957</v>
      </c>
      <c r="C23" s="52">
        <v>-5.386389</v>
      </c>
      <c r="D23" s="52">
        <v>-0.1686061</v>
      </c>
      <c r="E23" s="52">
        <v>-0.6600765</v>
      </c>
      <c r="F23" s="52">
        <v>6.25498</v>
      </c>
      <c r="G23" s="52">
        <v>-0.2709775</v>
      </c>
    </row>
    <row r="24" spans="1:7" ht="12.75">
      <c r="A24" t="s">
        <v>32</v>
      </c>
      <c r="B24" s="52">
        <v>2.944791</v>
      </c>
      <c r="C24" s="52">
        <v>5.042636</v>
      </c>
      <c r="D24" s="52">
        <v>2.664198</v>
      </c>
      <c r="E24" s="52">
        <v>4.556579</v>
      </c>
      <c r="F24" s="52">
        <v>3.840025</v>
      </c>
      <c r="G24" s="52">
        <v>3.889749</v>
      </c>
    </row>
    <row r="25" spans="1:7" ht="12.75">
      <c r="A25" t="s">
        <v>33</v>
      </c>
      <c r="B25" s="52">
        <v>0.7460643</v>
      </c>
      <c r="C25" s="52">
        <v>-1.905794</v>
      </c>
      <c r="D25" s="52">
        <v>-0.2680586</v>
      </c>
      <c r="E25" s="52">
        <v>-0.3486892</v>
      </c>
      <c r="F25" s="52">
        <v>-1.014418</v>
      </c>
      <c r="G25" s="52">
        <v>-0.6346031</v>
      </c>
    </row>
    <row r="26" spans="1:7" ht="12.75">
      <c r="A26" t="s">
        <v>34</v>
      </c>
      <c r="B26" s="52">
        <v>1.016226</v>
      </c>
      <c r="C26" s="52">
        <v>1.264897</v>
      </c>
      <c r="D26" s="52">
        <v>-0.1094</v>
      </c>
      <c r="E26" s="52">
        <v>0.601884</v>
      </c>
      <c r="F26" s="52">
        <v>0.247965</v>
      </c>
      <c r="G26" s="52">
        <v>0.6036489</v>
      </c>
    </row>
    <row r="27" spans="1:7" ht="12.75">
      <c r="A27" t="s">
        <v>35</v>
      </c>
      <c r="B27" s="52">
        <v>0.3241763</v>
      </c>
      <c r="C27" s="52">
        <v>0.3202671</v>
      </c>
      <c r="D27" s="52">
        <v>0.2908686</v>
      </c>
      <c r="E27" s="52">
        <v>0.6104129</v>
      </c>
      <c r="F27" s="52">
        <v>0.510089</v>
      </c>
      <c r="G27" s="52">
        <v>0.4088631</v>
      </c>
    </row>
    <row r="28" spans="1:7" ht="12.75">
      <c r="A28" t="s">
        <v>36</v>
      </c>
      <c r="B28" s="52">
        <v>0.154988</v>
      </c>
      <c r="C28" s="52">
        <v>0.2626554</v>
      </c>
      <c r="D28" s="52">
        <v>0.2476865</v>
      </c>
      <c r="E28" s="52">
        <v>0.04912535</v>
      </c>
      <c r="F28" s="52">
        <v>0.276429</v>
      </c>
      <c r="G28" s="52">
        <v>0.1939553</v>
      </c>
    </row>
    <row r="29" spans="1:7" ht="12.75">
      <c r="A29" t="s">
        <v>37</v>
      </c>
      <c r="B29" s="52">
        <v>0.07257133</v>
      </c>
      <c r="C29" s="52">
        <v>-0.01783502</v>
      </c>
      <c r="D29" s="52">
        <v>0.03942112</v>
      </c>
      <c r="E29" s="52">
        <v>0.006838115</v>
      </c>
      <c r="F29" s="52">
        <v>0.07339403</v>
      </c>
      <c r="G29" s="52">
        <v>0.02711939</v>
      </c>
    </row>
    <row r="30" spans="1:7" ht="12.75">
      <c r="A30" t="s">
        <v>38</v>
      </c>
      <c r="B30" s="52">
        <v>0.1800322</v>
      </c>
      <c r="C30" s="52">
        <v>0.1116613</v>
      </c>
      <c r="D30" s="52">
        <v>0.06269055</v>
      </c>
      <c r="E30" s="52">
        <v>0.03031337</v>
      </c>
      <c r="F30" s="52">
        <v>0.2643999</v>
      </c>
      <c r="G30" s="52">
        <v>0.1105722</v>
      </c>
    </row>
    <row r="31" spans="1:7" ht="12.75">
      <c r="A31" t="s">
        <v>39</v>
      </c>
      <c r="B31" s="52">
        <v>0.01404453</v>
      </c>
      <c r="C31" s="52">
        <v>0.04630475</v>
      </c>
      <c r="D31" s="52">
        <v>0.05802572</v>
      </c>
      <c r="E31" s="52">
        <v>0.03858311</v>
      </c>
      <c r="F31" s="52">
        <v>0.04487705</v>
      </c>
      <c r="G31" s="52">
        <v>0.04240043</v>
      </c>
    </row>
    <row r="32" spans="1:7" ht="12.75">
      <c r="A32" t="s">
        <v>40</v>
      </c>
      <c r="B32" s="52">
        <v>0.00532366</v>
      </c>
      <c r="C32" s="52">
        <v>0.01148831</v>
      </c>
      <c r="D32" s="52">
        <v>0.03340216</v>
      </c>
      <c r="E32" s="52">
        <v>0.02619224</v>
      </c>
      <c r="F32" s="52">
        <v>0.02884991</v>
      </c>
      <c r="G32" s="52">
        <v>0.02170817</v>
      </c>
    </row>
    <row r="33" spans="1:7" ht="12.75">
      <c r="A33" t="s">
        <v>41</v>
      </c>
      <c r="B33" s="52">
        <v>0.1633552</v>
      </c>
      <c r="C33" s="52">
        <v>0.1242033</v>
      </c>
      <c r="D33" s="52">
        <v>0.1120506</v>
      </c>
      <c r="E33" s="52">
        <v>0.1114997</v>
      </c>
      <c r="F33" s="52">
        <v>0.1107485</v>
      </c>
      <c r="G33" s="52">
        <v>0.1221058</v>
      </c>
    </row>
    <row r="34" spans="1:7" ht="12.75">
      <c r="A34" t="s">
        <v>42</v>
      </c>
      <c r="B34" s="52">
        <v>-0.02181378</v>
      </c>
      <c r="C34" s="52">
        <v>-0.006262436</v>
      </c>
      <c r="D34" s="52">
        <v>-0.001079654</v>
      </c>
      <c r="E34" s="52">
        <v>0.01279866</v>
      </c>
      <c r="F34" s="52">
        <v>-0.02173268</v>
      </c>
      <c r="G34" s="52">
        <v>-0.004787591</v>
      </c>
    </row>
    <row r="35" spans="1:7" ht="12.75">
      <c r="A35" t="s">
        <v>43</v>
      </c>
      <c r="B35" s="52">
        <v>-0.00661561</v>
      </c>
      <c r="C35" s="52">
        <v>-0.009603492</v>
      </c>
      <c r="D35" s="52">
        <v>-0.004702355</v>
      </c>
      <c r="E35" s="52">
        <v>-0.009837888</v>
      </c>
      <c r="F35" s="52">
        <v>-0.000967219</v>
      </c>
      <c r="G35" s="52">
        <v>-0.006896919</v>
      </c>
    </row>
    <row r="36" spans="1:6" ht="12.75">
      <c r="A36" t="s">
        <v>44</v>
      </c>
      <c r="B36" s="52">
        <v>24.81384</v>
      </c>
      <c r="C36" s="52">
        <v>24.8169</v>
      </c>
      <c r="D36" s="52">
        <v>24.83215</v>
      </c>
      <c r="E36" s="52">
        <v>24.83826</v>
      </c>
      <c r="F36" s="52">
        <v>24.85352</v>
      </c>
    </row>
    <row r="37" spans="1:6" ht="12.75">
      <c r="A37" t="s">
        <v>45</v>
      </c>
      <c r="B37" s="52">
        <v>0.3194173</v>
      </c>
      <c r="C37" s="52">
        <v>0.2929688</v>
      </c>
      <c r="D37" s="52">
        <v>0.2833049</v>
      </c>
      <c r="E37" s="52">
        <v>0.2756755</v>
      </c>
      <c r="F37" s="52">
        <v>0.2741496</v>
      </c>
    </row>
    <row r="38" spans="1:7" ht="12.75">
      <c r="A38" t="s">
        <v>54</v>
      </c>
      <c r="B38" s="52">
        <v>7.354607E-05</v>
      </c>
      <c r="C38" s="52">
        <v>2.453583E-05</v>
      </c>
      <c r="D38" s="52">
        <v>0</v>
      </c>
      <c r="E38" s="52">
        <v>-7.1847E-05</v>
      </c>
      <c r="F38" s="52">
        <v>0</v>
      </c>
      <c r="G38" s="52">
        <v>0.0002387874</v>
      </c>
    </row>
    <row r="39" spans="1:7" ht="12.75">
      <c r="A39" t="s">
        <v>55</v>
      </c>
      <c r="B39" s="52">
        <v>0.0002038657</v>
      </c>
      <c r="C39" s="52">
        <v>-0.0001162031</v>
      </c>
      <c r="D39" s="52">
        <v>-0.0001519523</v>
      </c>
      <c r="E39" s="52">
        <v>0</v>
      </c>
      <c r="F39" s="52">
        <v>0.0002504015</v>
      </c>
      <c r="G39" s="52">
        <v>0.001108126</v>
      </c>
    </row>
    <row r="40" spans="2:5" ht="12.75">
      <c r="B40" t="s">
        <v>46</v>
      </c>
      <c r="C40">
        <v>-0.003753</v>
      </c>
      <c r="D40" t="s">
        <v>47</v>
      </c>
      <c r="E40">
        <v>3.116814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57</v>
      </c>
      <c r="B50">
        <f>-0.017/(B7*B7+B22*B22)*(B21*B22+B6*B7)</f>
        <v>7.354607651794445E-05</v>
      </c>
      <c r="C50">
        <f>-0.017/(C7*C7+C22*C22)*(C21*C22+C6*C7)</f>
        <v>2.453582355105037E-05</v>
      </c>
      <c r="D50">
        <f>-0.017/(D7*D7+D22*D22)*(D21*D22+D6*D7)</f>
        <v>-1.6794966343025621E-06</v>
      </c>
      <c r="E50">
        <f>-0.017/(E7*E7+E22*E22)*(E21*E22+E6*E7)</f>
        <v>-7.184700085360808E-05</v>
      </c>
      <c r="F50">
        <f>-0.017/(F7*F7+F22*F22)*(F21*F22+F6*F7)</f>
        <v>6.377625641834845E-06</v>
      </c>
      <c r="G50">
        <f>(B50*B$4+C50*C$4+D50*D$4+E50*E$4+F50*F$4)/SUM(B$4:F$4)</f>
        <v>-2.636848423263851E-07</v>
      </c>
    </row>
    <row r="51" spans="1:7" ht="12.75">
      <c r="A51" t="s">
        <v>58</v>
      </c>
      <c r="B51">
        <f>-0.017/(B7*B7+B22*B22)*(B21*B7-B6*B22)</f>
        <v>0.00020386571906120203</v>
      </c>
      <c r="C51">
        <f>-0.017/(C7*C7+C22*C22)*(C21*C7-C6*C22)</f>
        <v>-0.00011620311962711962</v>
      </c>
      <c r="D51">
        <f>-0.017/(D7*D7+D22*D22)*(D21*D7-D6*D22)</f>
        <v>-0.00015195229299507778</v>
      </c>
      <c r="E51">
        <f>-0.017/(E7*E7+E22*E22)*(E21*E7-E6*E22)</f>
        <v>5.298388891481081E-06</v>
      </c>
      <c r="F51">
        <f>-0.017/(F7*F7+F22*F22)*(F21*F7-F6*F22)</f>
        <v>0.0002504015813139974</v>
      </c>
      <c r="G51">
        <f>(B51*B$4+C51*C$4+D51*D$4+E51*E$4+F51*F$4)/SUM(B$4:F$4)</f>
        <v>-3.3823911360090286E-07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9999.894708396905</v>
      </c>
      <c r="C62">
        <f>C7+(2/0.017)*(C8*C50-C23*C51)</f>
        <v>9999.916448334225</v>
      </c>
      <c r="D62">
        <f>D7+(2/0.017)*(D8*D50-D23*D51)</f>
        <v>9999.997147985032</v>
      </c>
      <c r="E62">
        <f>E7+(2/0.017)*(E8*E50-E23*E51)</f>
        <v>9999.998995799826</v>
      </c>
      <c r="F62">
        <f>F7+(2/0.017)*(F8*F50-F23*F51)</f>
        <v>9999.81409455444</v>
      </c>
    </row>
    <row r="63" spans="1:6" ht="12.75">
      <c r="A63" t="s">
        <v>66</v>
      </c>
      <c r="B63">
        <f>B8+(3/0.017)*(B9*B50-B24*B51)</f>
        <v>-4.764218988008487</v>
      </c>
      <c r="C63">
        <f>C8+(3/0.017)*(C9*C50-C24*C51)</f>
        <v>-3.3303964786291202</v>
      </c>
      <c r="D63">
        <f>D8+(3/0.017)*(D9*D50-D24*D51)</f>
        <v>-0.7491276610080737</v>
      </c>
      <c r="E63">
        <f>E8+(3/0.017)*(E9*E50-E24*E51)</f>
        <v>0.15292548693138114</v>
      </c>
      <c r="F63">
        <f>F8+(3/0.017)*(F9*F50-F24*F51)</f>
        <v>-2.3560860944685773</v>
      </c>
    </row>
    <row r="64" spans="1:6" ht="12.75">
      <c r="A64" t="s">
        <v>67</v>
      </c>
      <c r="B64">
        <f>B9+(4/0.017)*(B10*B50-B25*B51)</f>
        <v>0.34201590029167456</v>
      </c>
      <c r="C64">
        <f>C9+(4/0.017)*(C10*C50-C25*C51)</f>
        <v>0.17177639459031685</v>
      </c>
      <c r="D64">
        <f>D9+(4/0.017)*(D10*D50-D25*D51)</f>
        <v>0.36307376255151136</v>
      </c>
      <c r="E64">
        <f>E9+(4/0.017)*(E10*E50-E25*E51)</f>
        <v>0.8066814225677416</v>
      </c>
      <c r="F64">
        <f>F9+(4/0.017)*(F10*F50-F25*F51)</f>
        <v>-0.5884093972535077</v>
      </c>
    </row>
    <row r="65" spans="1:6" ht="12.75">
      <c r="A65" t="s">
        <v>68</v>
      </c>
      <c r="B65">
        <f>B10+(5/0.017)*(B11*B50-B26*B51)</f>
        <v>2.3577336080378557</v>
      </c>
      <c r="C65">
        <f>C10+(5/0.017)*(C11*C50-C26*C51)</f>
        <v>1.6945499363917536</v>
      </c>
      <c r="D65">
        <f>D10+(5/0.017)*(D11*D50-D26*D51)</f>
        <v>0.6423927294785089</v>
      </c>
      <c r="E65">
        <f>E10+(5/0.017)*(E11*E50-E26*E51)</f>
        <v>0.34191035767163075</v>
      </c>
      <c r="F65">
        <f>F10+(5/0.017)*(F11*F50-F26*F51)</f>
        <v>-0.8237836530645225</v>
      </c>
    </row>
    <row r="66" spans="1:6" ht="12.75">
      <c r="A66" t="s">
        <v>69</v>
      </c>
      <c r="B66">
        <f>B11+(6/0.017)*(B12*B50-B27*B51)</f>
        <v>1.1138635713614637</v>
      </c>
      <c r="C66">
        <f>C11+(6/0.017)*(C12*C50-C27*C51)</f>
        <v>-0.33795999743169897</v>
      </c>
      <c r="D66">
        <f>D11+(6/0.017)*(D12*D50-D27*D51)</f>
        <v>1.1392798733443552</v>
      </c>
      <c r="E66">
        <f>E11+(6/0.017)*(E12*E50-E27*E51)</f>
        <v>-0.0566032257670161</v>
      </c>
      <c r="F66">
        <f>F11+(6/0.017)*(F12*F50-F27*F51)</f>
        <v>13.922758746993942</v>
      </c>
    </row>
    <row r="67" spans="1:6" ht="12.75">
      <c r="A67" t="s">
        <v>70</v>
      </c>
      <c r="B67">
        <f>B12+(7/0.017)*(B13*B50-B28*B51)</f>
        <v>-0.013656196114652307</v>
      </c>
      <c r="C67">
        <f>C12+(7/0.017)*(C13*C50-C28*C51)</f>
        <v>0.36911395510346945</v>
      </c>
      <c r="D67">
        <f>D12+(7/0.017)*(D13*D50-D28*D51)</f>
        <v>0.07704362626283305</v>
      </c>
      <c r="E67">
        <f>E12+(7/0.017)*(E13*E50-E28*E51)</f>
        <v>0.21448926245466116</v>
      </c>
      <c r="F67">
        <f>F12+(7/0.017)*(F13*F50-F28*F51)</f>
        <v>0.07304942876212019</v>
      </c>
    </row>
    <row r="68" spans="1:6" ht="12.75">
      <c r="A68" t="s">
        <v>71</v>
      </c>
      <c r="B68">
        <f>B13+(8/0.017)*(B14*B50-B29*B51)</f>
        <v>0.10411911192788251</v>
      </c>
      <c r="C68">
        <f>C13+(8/0.017)*(C14*C50-C29*C51)</f>
        <v>-0.014127154780012596</v>
      </c>
      <c r="D68">
        <f>D13+(8/0.017)*(D14*D50-D29*D51)</f>
        <v>-0.017620861262842638</v>
      </c>
      <c r="E68">
        <f>E13+(8/0.017)*(E14*E50-E29*E51)</f>
        <v>0.14877320778107558</v>
      </c>
      <c r="F68">
        <f>F13+(8/0.017)*(F14*F50-F29*F51)</f>
        <v>-0.061554290426956856</v>
      </c>
    </row>
    <row r="69" spans="1:6" ht="12.75">
      <c r="A69" t="s">
        <v>72</v>
      </c>
      <c r="B69">
        <f>B14+(9/0.017)*(B15*B50-B30*B51)</f>
        <v>-0.0683139204546681</v>
      </c>
      <c r="C69">
        <f>C14+(9/0.017)*(C15*C50-C30*C51)</f>
        <v>0.10066558312998447</v>
      </c>
      <c r="D69">
        <f>D14+(9/0.017)*(D15*D50-D30*D51)</f>
        <v>-0.023506917021225624</v>
      </c>
      <c r="E69">
        <f>E14+(9/0.017)*(E15*E50-E30*E51)</f>
        <v>-0.11711591901982278</v>
      </c>
      <c r="F69">
        <f>F14+(9/0.017)*(F15*F50-F30*F51)</f>
        <v>-0.010736101851911962</v>
      </c>
    </row>
    <row r="70" spans="1:6" ht="12.75">
      <c r="A70" t="s">
        <v>73</v>
      </c>
      <c r="B70">
        <f>B15+(10/0.017)*(B16*B50-B31*B51)</f>
        <v>-0.2992572150890191</v>
      </c>
      <c r="C70">
        <f>C15+(10/0.017)*(C16*C50-C31*C51)</f>
        <v>-0.033815613628796495</v>
      </c>
      <c r="D70">
        <f>D15+(10/0.017)*(D16*D50-D31*D51)</f>
        <v>-0.05119621369207489</v>
      </c>
      <c r="E70">
        <f>E15+(10/0.017)*(E16*E50-E31*E51)</f>
        <v>-0.10016094150622891</v>
      </c>
      <c r="F70">
        <f>F15+(10/0.017)*(F16*F50-F31*F51)</f>
        <v>-0.33229061733741266</v>
      </c>
    </row>
    <row r="71" spans="1:6" ht="12.75">
      <c r="A71" t="s">
        <v>74</v>
      </c>
      <c r="B71">
        <f>B16+(11/0.017)*(B17*B50-B32*B51)</f>
        <v>-0.04376727708245432</v>
      </c>
      <c r="C71">
        <f>C16+(11/0.017)*(C17*C50-C32*C51)</f>
        <v>-0.00034861564700357656</v>
      </c>
      <c r="D71">
        <f>D16+(11/0.017)*(D17*D50-D32*D51)</f>
        <v>-0.017655391490704636</v>
      </c>
      <c r="E71">
        <f>E16+(11/0.017)*(E17*E50-E32*E51)</f>
        <v>0.005614939687343619</v>
      </c>
      <c r="F71">
        <f>F16+(11/0.017)*(F17*F50-F32*F51)</f>
        <v>-0.04733861779654668</v>
      </c>
    </row>
    <row r="72" spans="1:6" ht="12.75">
      <c r="A72" t="s">
        <v>75</v>
      </c>
      <c r="B72">
        <f>B17+(12/0.017)*(B18*B50-B33*B51)</f>
        <v>-0.06783258982304441</v>
      </c>
      <c r="C72">
        <f>C17+(12/0.017)*(C18*C50-C33*C51)</f>
        <v>-0.03500828218020549</v>
      </c>
      <c r="D72">
        <f>D17+(12/0.017)*(D18*D50-D33*D51)</f>
        <v>-0.021197672064196597</v>
      </c>
      <c r="E72">
        <f>E17+(12/0.017)*(E18*E50-E33*E51)</f>
        <v>-0.022955905331992276</v>
      </c>
      <c r="F72">
        <f>F17+(12/0.017)*(F18*F50-F33*F51)</f>
        <v>-0.052313797654314695</v>
      </c>
    </row>
    <row r="73" spans="1:6" ht="12.75">
      <c r="A73" t="s">
        <v>76</v>
      </c>
      <c r="B73">
        <f>B18+(13/0.017)*(B19*B50-B34*B51)</f>
        <v>0.018668322376993507</v>
      </c>
      <c r="C73">
        <f>C18+(13/0.017)*(C19*C50-C34*C51)</f>
        <v>0.012932544018165765</v>
      </c>
      <c r="D73">
        <f>D18+(13/0.017)*(D19*D50-D34*D51)</f>
        <v>0.01431405378070128</v>
      </c>
      <c r="E73">
        <f>E18+(13/0.017)*(E19*E50-E34*E51)</f>
        <v>0.013732325751415853</v>
      </c>
      <c r="F73">
        <f>F18+(13/0.017)*(F19*F50-F34*F51)</f>
        <v>0.0003313982580150608</v>
      </c>
    </row>
    <row r="74" spans="1:6" ht="12.75">
      <c r="A74" t="s">
        <v>77</v>
      </c>
      <c r="B74">
        <f>B19+(14/0.017)*(B20*B50-B35*B51)</f>
        <v>-0.202964473704003</v>
      </c>
      <c r="C74">
        <f>C19+(14/0.017)*(C20*C50-C35*C51)</f>
        <v>-0.1970973951729978</v>
      </c>
      <c r="D74">
        <f>D19+(14/0.017)*(D20*D50-D35*D51)</f>
        <v>-0.1907025319483127</v>
      </c>
      <c r="E74">
        <f>E19+(14/0.017)*(E20*E50-E35*E51)</f>
        <v>-0.17720754819588247</v>
      </c>
      <c r="F74">
        <f>F19+(14/0.017)*(F20*F50-F35*F51)</f>
        <v>-0.14378009613272077</v>
      </c>
    </row>
    <row r="75" spans="1:6" ht="12.75">
      <c r="A75" t="s">
        <v>78</v>
      </c>
      <c r="B75" s="52">
        <f>B20</f>
        <v>0.001019285</v>
      </c>
      <c r="C75" s="52">
        <f>C20</f>
        <v>0.001436565</v>
      </c>
      <c r="D75" s="52">
        <f>D20</f>
        <v>-0.0004392313</v>
      </c>
      <c r="E75" s="52">
        <f>E20</f>
        <v>0.00389018</v>
      </c>
      <c r="F75" s="52">
        <f>F20</f>
        <v>0.002199222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158.52250079396168</v>
      </c>
      <c r="C82">
        <f>C22+(2/0.017)*(C8*C51+C23*C50)</f>
        <v>75.18381787849397</v>
      </c>
      <c r="D82">
        <f>D22+(2/0.017)*(D8*D51+D23*D50)</f>
        <v>-9.922771572636659</v>
      </c>
      <c r="E82">
        <f>E22+(2/0.017)*(E8*E51+E23*E50)</f>
        <v>-74.02031624717904</v>
      </c>
      <c r="F82">
        <f>F22+(2/0.017)*(F8*F51+F23*F50)</f>
        <v>-159.05509459465858</v>
      </c>
    </row>
    <row r="83" spans="1:6" ht="12.75">
      <c r="A83" t="s">
        <v>81</v>
      </c>
      <c r="B83">
        <f>B23+(3/0.017)*(B9*B51+B24*B50)</f>
        <v>2.7582781163009393</v>
      </c>
      <c r="C83">
        <f>C23+(3/0.017)*(C9*C51+C24*C50)</f>
        <v>-5.368950411388496</v>
      </c>
      <c r="D83">
        <f>D23+(3/0.017)*(D9*D51+D24*D50)</f>
        <v>-0.17939544445416886</v>
      </c>
      <c r="E83">
        <f>E23+(3/0.017)*(E9*E51+E24*E50)</f>
        <v>-0.7170895786098715</v>
      </c>
      <c r="F83">
        <f>F23+(3/0.017)*(F9*F51+F24*F50)</f>
        <v>6.230714984833127</v>
      </c>
    </row>
    <row r="84" spans="1:6" ht="12.75">
      <c r="A84" t="s">
        <v>82</v>
      </c>
      <c r="B84">
        <f>B24+(4/0.017)*(B10*B51+B25*B50)</f>
        <v>3.0725411385094312</v>
      </c>
      <c r="C84">
        <f>C24+(4/0.017)*(C10*C51+C25*C50)</f>
        <v>4.986413491816011</v>
      </c>
      <c r="D84">
        <f>D24+(4/0.017)*(D10*D51+D25*D50)</f>
        <v>2.641141498984521</v>
      </c>
      <c r="E84">
        <f>E24+(4/0.017)*(E10*E51+E25*E50)</f>
        <v>4.5628997596855205</v>
      </c>
      <c r="F84">
        <f>F24+(4/0.017)*(F10*F51+F25*F50)</f>
        <v>3.7894993512608224</v>
      </c>
    </row>
    <row r="85" spans="1:6" ht="12.75">
      <c r="A85" t="s">
        <v>83</v>
      </c>
      <c r="B85">
        <f>B25+(5/0.017)*(B11*B51+B26*B50)</f>
        <v>0.8362392100733869</v>
      </c>
      <c r="C85">
        <f>C25+(5/0.017)*(C11*C51+C26*C50)</f>
        <v>-1.8845608930282491</v>
      </c>
      <c r="D85">
        <f>D25+(5/0.017)*(D11*D51+D26*D50)</f>
        <v>-0.3182255523222815</v>
      </c>
      <c r="E85">
        <f>E25+(5/0.017)*(E11*E51+E26*E50)</f>
        <v>-0.3614856737643912</v>
      </c>
      <c r="F85">
        <f>F25+(5/0.017)*(F11*F51+F26*F50)</f>
        <v>0.014727017388082686</v>
      </c>
    </row>
    <row r="86" spans="1:6" ht="12.75">
      <c r="A86" t="s">
        <v>84</v>
      </c>
      <c r="B86">
        <f>B26+(6/0.017)*(B12*B51+B27*B50)</f>
        <v>1.0243494582684192</v>
      </c>
      <c r="C86">
        <f>C26+(6/0.017)*(C12*C51+C27*C50)</f>
        <v>1.2530415304968419</v>
      </c>
      <c r="D86">
        <f>D26+(6/0.017)*(D12*D51+D27*D50)</f>
        <v>-0.1128723953471109</v>
      </c>
      <c r="E86">
        <f>E26+(6/0.017)*(E12*E51+E27*E50)</f>
        <v>0.5868145981543774</v>
      </c>
      <c r="F86">
        <f>F26+(6/0.017)*(F12*F51+F27*F50)</f>
        <v>0.25810025067181924</v>
      </c>
    </row>
    <row r="87" spans="1:6" ht="12.75">
      <c r="A87" t="s">
        <v>85</v>
      </c>
      <c r="B87">
        <f>B27+(7/0.017)*(B13*B51+B28*B50)</f>
        <v>0.338303159740238</v>
      </c>
      <c r="C87">
        <f>C27+(7/0.017)*(C13*C51+C28*C50)</f>
        <v>0.32360208390066464</v>
      </c>
      <c r="D87">
        <f>D27+(7/0.017)*(D13*D51+D28*D50)</f>
        <v>0.2919776109715405</v>
      </c>
      <c r="E87">
        <f>E27+(7/0.017)*(E13*E51+E28*E50)</f>
        <v>0.6092752741240063</v>
      </c>
      <c r="F87">
        <f>F27+(7/0.017)*(F13*F51+F28*F50)</f>
        <v>0.5053521243176748</v>
      </c>
    </row>
    <row r="88" spans="1:6" ht="12.75">
      <c r="A88" t="s">
        <v>86</v>
      </c>
      <c r="B88">
        <f>B28+(8/0.017)*(B14*B51+B29*B50)</f>
        <v>0.15391493506817105</v>
      </c>
      <c r="C88">
        <f>C28+(8/0.017)*(C14*C51+C29*C50)</f>
        <v>0.2572940711541792</v>
      </c>
      <c r="D88">
        <f>D28+(8/0.017)*(D14*D51+D29*D50)</f>
        <v>0.24970045900721233</v>
      </c>
      <c r="E88">
        <f>E28+(8/0.017)*(E14*E51+E29*E50)</f>
        <v>0.048592881780585746</v>
      </c>
      <c r="F88">
        <f>F28+(8/0.017)*(F14*F51+F29*F50)</f>
        <v>0.2796438753666318</v>
      </c>
    </row>
    <row r="89" spans="1:6" ht="12.75">
      <c r="A89" t="s">
        <v>87</v>
      </c>
      <c r="B89">
        <f>B29+(9/0.017)*(B15*B51+B30*B50)</f>
        <v>0.04765528889184863</v>
      </c>
      <c r="C89">
        <f>C29+(9/0.017)*(C15*C51+C30*C50)</f>
        <v>-0.014109994077196328</v>
      </c>
      <c r="D89">
        <f>D29+(9/0.017)*(D15*D51+D30*D50)</f>
        <v>0.043902776449192715</v>
      </c>
      <c r="E89">
        <f>E29+(9/0.017)*(E15*E51+E30*E50)</f>
        <v>0.005405032160387884</v>
      </c>
      <c r="F89">
        <f>F29+(9/0.017)*(F15*F51+F30*F50)</f>
        <v>0.031133892308273327</v>
      </c>
    </row>
    <row r="90" spans="1:6" ht="12.75">
      <c r="A90" t="s">
        <v>88</v>
      </c>
      <c r="B90">
        <f>B30+(10/0.017)*(B16*B51+B31*B50)</f>
        <v>0.1757362814634619</v>
      </c>
      <c r="C90">
        <f>C30+(10/0.017)*(C16*C51+C31*C50)</f>
        <v>0.11236311396368458</v>
      </c>
      <c r="D90">
        <f>D30+(10/0.017)*(D16*D51+D31*D50)</f>
        <v>0.06450810446682134</v>
      </c>
      <c r="E90">
        <f>E30+(10/0.017)*(E16*E51+E31*E50)</f>
        <v>0.028697278315514683</v>
      </c>
      <c r="F90">
        <f>F30+(10/0.017)*(F16*F51+F31*F50)</f>
        <v>0.25830392064754254</v>
      </c>
    </row>
    <row r="91" spans="1:6" ht="12.75">
      <c r="A91" t="s">
        <v>89</v>
      </c>
      <c r="B91">
        <f>B31+(11/0.017)*(B17*B51+B32*B50)</f>
        <v>0.008267656432642365</v>
      </c>
      <c r="C91">
        <f>C31+(11/0.017)*(C17*C51+C32*C50)</f>
        <v>0.049907809871471</v>
      </c>
      <c r="D91">
        <f>D31+(11/0.017)*(D17*D51+D32*D50)</f>
        <v>0.06125365849455264</v>
      </c>
      <c r="E91">
        <f>E31+(11/0.017)*(E17*E51+E32*E50)</f>
        <v>0.03728888676611621</v>
      </c>
      <c r="F91">
        <f>F31+(11/0.017)*(F17*F51+F32*F50)</f>
        <v>0.03969393728184116</v>
      </c>
    </row>
    <row r="92" spans="1:6" ht="12.75">
      <c r="A92" t="s">
        <v>90</v>
      </c>
      <c r="B92">
        <f>B32+(12/0.017)*(B18*B51+B33*B50)</f>
        <v>0.017653473805961894</v>
      </c>
      <c r="C92">
        <f>C32+(12/0.017)*(C18*C51+C33*C50)</f>
        <v>0.0122310217971634</v>
      </c>
      <c r="D92">
        <f>D32+(12/0.017)*(D18*D51+D33*D50)</f>
        <v>0.031746722539941416</v>
      </c>
      <c r="E92">
        <f>E32+(12/0.017)*(E18*E51+E33*E50)</f>
        <v>0.020552652058582217</v>
      </c>
      <c r="F92">
        <f>F32+(12/0.017)*(F18*F51+F33*F50)</f>
        <v>0.028795630932623356</v>
      </c>
    </row>
    <row r="93" spans="1:6" ht="12.75">
      <c r="A93" t="s">
        <v>91</v>
      </c>
      <c r="B93">
        <f>B33+(13/0.017)*(B19*B51+B34*B50)</f>
        <v>0.130303974123538</v>
      </c>
      <c r="C93">
        <f>C33+(13/0.017)*(C19*C51+C34*C50)</f>
        <v>0.1415210266670585</v>
      </c>
      <c r="D93">
        <f>D33+(13/0.017)*(D19*D51+D34*D50)</f>
        <v>0.13414308896119392</v>
      </c>
      <c r="E93">
        <f>E33+(13/0.017)*(E19*E51+E34*E50)</f>
        <v>0.11007928350285812</v>
      </c>
      <c r="F93">
        <f>F33+(13/0.017)*(F19*F51+F34*F50)</f>
        <v>0.0830705807987715</v>
      </c>
    </row>
    <row r="94" spans="1:6" ht="12.75">
      <c r="A94" t="s">
        <v>92</v>
      </c>
      <c r="B94">
        <f>B34+(14/0.017)*(B20*B51+B35*B50)</f>
        <v>-0.022043342850439657</v>
      </c>
      <c r="C94">
        <f>C34+(14/0.017)*(C20*C51+C35*C50)</f>
        <v>-0.006593958404486047</v>
      </c>
      <c r="D94">
        <f>D34+(14/0.017)*(D20*D51+D35*D50)</f>
        <v>-0.001018185935517408</v>
      </c>
      <c r="E94">
        <f>E34+(14/0.017)*(E20*E51+E35*E50)</f>
        <v>0.013397723651555404</v>
      </c>
      <c r="F94">
        <f>F34+(14/0.017)*(F20*F51+F35*F50)</f>
        <v>-0.02128425167760541</v>
      </c>
    </row>
    <row r="95" spans="1:6" ht="12.75">
      <c r="A95" t="s">
        <v>93</v>
      </c>
      <c r="B95" s="52">
        <f>B35</f>
        <v>-0.00661561</v>
      </c>
      <c r="C95" s="52">
        <f>C35</f>
        <v>-0.009603492</v>
      </c>
      <c r="D95" s="52">
        <f>D35</f>
        <v>-0.004702355</v>
      </c>
      <c r="E95" s="52">
        <f>E35</f>
        <v>-0.009837888</v>
      </c>
      <c r="F95" s="52">
        <f>F35</f>
        <v>-0.000967219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66</v>
      </c>
      <c r="B103">
        <f>B63*10000/B62</f>
        <v>-4.764269151762144</v>
      </c>
      <c r="C103">
        <f>C63*10000/C62</f>
        <v>-3.3304243048789615</v>
      </c>
      <c r="D103">
        <f>D63*10000/D62</f>
        <v>-0.7491278746604648</v>
      </c>
      <c r="E103">
        <f>E63*10000/E62</f>
        <v>0.15292550228816276</v>
      </c>
      <c r="F103">
        <f>F63*10000/F62</f>
        <v>-2.3561298962063923</v>
      </c>
      <c r="G103">
        <f>AVERAGE(C103:E103)</f>
        <v>-1.3088755590837546</v>
      </c>
      <c r="H103">
        <f>STDEV(C103:E103)</f>
        <v>1.8078770899692644</v>
      </c>
      <c r="I103">
        <f>(B103*B4+C103*C4+D103*D4+E103*E4+F103*F4)/SUM(B4:F4)</f>
        <v>-1.9500370348189555</v>
      </c>
      <c r="K103">
        <f>(LN(H103)+LN(H123))/2-LN(K114*K115^3)</f>
        <v>-3.058167434242269</v>
      </c>
    </row>
    <row r="104" spans="1:11" ht="12.75">
      <c r="A104" t="s">
        <v>67</v>
      </c>
      <c r="B104">
        <f>B64*10000/B62</f>
        <v>0.3420195014698345</v>
      </c>
      <c r="C104">
        <f>C64*10000/C62</f>
        <v>0.17177782982269935</v>
      </c>
      <c r="D104">
        <f>D64*10000/D62</f>
        <v>0.3630738661007214</v>
      </c>
      <c r="E104">
        <f>E64*10000/E62</f>
        <v>0.8066815035747121</v>
      </c>
      <c r="F104">
        <f>F64*10000/F62</f>
        <v>-0.5884203363079875</v>
      </c>
      <c r="G104">
        <f>AVERAGE(C104:E104)</f>
        <v>0.44717773316604426</v>
      </c>
      <c r="H104">
        <f>STDEV(C104:E104)</f>
        <v>0.32570042075112027</v>
      </c>
      <c r="I104">
        <f>(B104*B4+C104*C4+D104*D4+E104*E4+F104*F4)/SUM(B4:F4)</f>
        <v>0.29369952395052396</v>
      </c>
      <c r="K104">
        <f>(LN(H104)+LN(H124))/2-LN(K114*K115^4)</f>
        <v>-3.7366066801719073</v>
      </c>
    </row>
    <row r="105" spans="1:11" ht="12.75">
      <c r="A105" t="s">
        <v>68</v>
      </c>
      <c r="B105">
        <f>B65*10000/B62</f>
        <v>2.3577584332543706</v>
      </c>
      <c r="C105">
        <f>C65*10000/C62</f>
        <v>1.6945640947570417</v>
      </c>
      <c r="D105">
        <f>D65*10000/D62</f>
        <v>0.6423929126899292</v>
      </c>
      <c r="E105">
        <f>E65*10000/E62</f>
        <v>0.34191039200627826</v>
      </c>
      <c r="F105">
        <f>F65*10000/F62</f>
        <v>-0.8237989679359411</v>
      </c>
      <c r="G105">
        <f>AVERAGE(C105:E105)</f>
        <v>0.8929557998177499</v>
      </c>
      <c r="H105">
        <f>STDEV(C105:E105)</f>
        <v>0.7102846825011143</v>
      </c>
      <c r="I105">
        <f>(B105*B4+C105*C4+D105*D4+E105*E4+F105*F4)/SUM(B4:F4)</f>
        <v>0.8765777847100473</v>
      </c>
      <c r="K105">
        <f>(LN(H105)+LN(H125))/2-LN(K114*K115^5)</f>
        <v>-2.9240539391361002</v>
      </c>
    </row>
    <row r="106" spans="1:11" ht="12.75">
      <c r="A106" t="s">
        <v>69</v>
      </c>
      <c r="B106">
        <f>B66*10000/B62</f>
        <v>1.1138752995330574</v>
      </c>
      <c r="C106">
        <f>C66*10000/C62</f>
        <v>-0.3379628211673668</v>
      </c>
      <c r="D106">
        <f>D66*10000/D62</f>
        <v>1.139280198268773</v>
      </c>
      <c r="E106">
        <f>E66*10000/E62</f>
        <v>-0.05660323145111359</v>
      </c>
      <c r="F106">
        <f>F66*10000/F62</f>
        <v>13.923017583472683</v>
      </c>
      <c r="G106">
        <f>AVERAGE(C106:E106)</f>
        <v>0.24823804855009754</v>
      </c>
      <c r="H106">
        <f>STDEV(C106:E106)</f>
        <v>0.7843837639273161</v>
      </c>
      <c r="I106">
        <f>(B106*B4+C106*C4+D106*D4+E106*E4+F106*F4)/SUM(B4:F4)</f>
        <v>2.1969670589784966</v>
      </c>
      <c r="K106">
        <f>(LN(H106)+LN(H126))/2-LN(K114*K115^6)</f>
        <v>-2.4166482766417463</v>
      </c>
    </row>
    <row r="107" spans="1:11" ht="12.75">
      <c r="A107" t="s">
        <v>70</v>
      </c>
      <c r="B107">
        <f>B67*10000/B62</f>
        <v>-0.013656339904444401</v>
      </c>
      <c r="C107">
        <f>C67*10000/C62</f>
        <v>0.36911703913781807</v>
      </c>
      <c r="D107">
        <f>D67*10000/D62</f>
        <v>0.07704364823579685</v>
      </c>
      <c r="E107">
        <f>E67*10000/E62</f>
        <v>0.21448928399367878</v>
      </c>
      <c r="F107">
        <f>F67*10000/F62</f>
        <v>0.07305078681602734</v>
      </c>
      <c r="G107">
        <f>AVERAGE(C107:E107)</f>
        <v>0.22021665712243124</v>
      </c>
      <c r="H107">
        <f>STDEV(C107:E107)</f>
        <v>0.14612090377652398</v>
      </c>
      <c r="I107">
        <f>(B107*B4+C107*C4+D107*D4+E107*E4+F107*F4)/SUM(B4:F4)</f>
        <v>0.16679401767478688</v>
      </c>
      <c r="K107">
        <f>(LN(H107)+LN(H127))/2-LN(K114*K115^7)</f>
        <v>-3.3470766181338165</v>
      </c>
    </row>
    <row r="108" spans="1:9" ht="12.75">
      <c r="A108" t="s">
        <v>71</v>
      </c>
      <c r="B108">
        <f>B68*10000/B62</f>
        <v>0.10412020822624637</v>
      </c>
      <c r="C108">
        <f>C68*10000/C62</f>
        <v>-0.014127272815730256</v>
      </c>
      <c r="D108">
        <f>D68*10000/D62</f>
        <v>-0.01762086628834008</v>
      </c>
      <c r="E108">
        <f>E68*10000/E62</f>
        <v>0.1487732227208852</v>
      </c>
      <c r="F108">
        <f>F68*10000/F62</f>
        <v>-0.06155543477600972</v>
      </c>
      <c r="G108">
        <f>AVERAGE(C108:E108)</f>
        <v>0.03900836120560495</v>
      </c>
      <c r="H108">
        <f>STDEV(C108:E108)</f>
        <v>0.09507520663369316</v>
      </c>
      <c r="I108">
        <f>(B108*B4+C108*C4+D108*D4+E108*E4+F108*F4)/SUM(B4:F4)</f>
        <v>0.035000531604123884</v>
      </c>
    </row>
    <row r="109" spans="1:9" ht="12.75">
      <c r="A109" t="s">
        <v>72</v>
      </c>
      <c r="B109">
        <f>B69*10000/B62</f>
        <v>-0.06831463975046151</v>
      </c>
      <c r="C109">
        <f>C69*10000/C62</f>
        <v>0.10066642421472756</v>
      </c>
      <c r="D109">
        <f>D69*10000/D62</f>
        <v>-0.023506923725435457</v>
      </c>
      <c r="E109">
        <f>E69*10000/E62</f>
        <v>-0.1171159307806066</v>
      </c>
      <c r="F109">
        <f>F69*10000/F62</f>
        <v>-0.010736301445602354</v>
      </c>
      <c r="G109">
        <f>AVERAGE(C109:E109)</f>
        <v>-0.013318810097104833</v>
      </c>
      <c r="H109">
        <f>STDEV(C109:E109)</f>
        <v>0.10924805161331834</v>
      </c>
      <c r="I109">
        <f>(B109*B4+C109*C4+D109*D4+E109*E4+F109*F4)/SUM(B4:F4)</f>
        <v>-0.020881295146621594</v>
      </c>
    </row>
    <row r="110" spans="1:11" ht="12.75">
      <c r="A110" t="s">
        <v>73</v>
      </c>
      <c r="B110">
        <f>B70*10000/B62</f>
        <v>-0.2992603660493875</v>
      </c>
      <c r="C110">
        <f>C70*10000/C62</f>
        <v>-0.033815896166241935</v>
      </c>
      <c r="D110">
        <f>D70*10000/D62</f>
        <v>-0.051196228293315826</v>
      </c>
      <c r="E110">
        <f>E70*10000/E62</f>
        <v>-0.10016095156439342</v>
      </c>
      <c r="F110">
        <f>F70*10000/F62</f>
        <v>-0.33229679491578434</v>
      </c>
      <c r="G110">
        <f>AVERAGE(C110:E110)</f>
        <v>-0.06172435867465039</v>
      </c>
      <c r="H110">
        <f>STDEV(C110:E110)</f>
        <v>0.03440272868452054</v>
      </c>
      <c r="I110">
        <f>(B110*B4+C110*C4+D110*D4+E110*E4+F110*F4)/SUM(B4:F4)</f>
        <v>-0.13219696496695163</v>
      </c>
      <c r="K110">
        <f>EXP(AVERAGE(K103:K107))</f>
        <v>0.04520667212443997</v>
      </c>
    </row>
    <row r="111" spans="1:9" ht="12.75">
      <c r="A111" t="s">
        <v>74</v>
      </c>
      <c r="B111">
        <f>B71*10000/B62</f>
        <v>-0.043767737919983264</v>
      </c>
      <c r="C111">
        <f>C71*10000/C62</f>
        <v>-0.00034861855976971547</v>
      </c>
      <c r="D111">
        <f>D71*10000/D62</f>
        <v>-0.01765539652605015</v>
      </c>
      <c r="E111">
        <f>E71*10000/E62</f>
        <v>0.005614940251196017</v>
      </c>
      <c r="F111">
        <f>F71*10000/F62</f>
        <v>-0.04733949786359097</v>
      </c>
      <c r="G111">
        <f>AVERAGE(C111:E111)</f>
        <v>-0.004129691611541283</v>
      </c>
      <c r="H111">
        <f>STDEV(C111:E111)</f>
        <v>0.012087163790515077</v>
      </c>
      <c r="I111">
        <f>(B111*B4+C111*C4+D111*D4+E111*E4+F111*F4)/SUM(B4:F4)</f>
        <v>-0.015631165935489456</v>
      </c>
    </row>
    <row r="112" spans="1:9" ht="12.75">
      <c r="A112" t="s">
        <v>75</v>
      </c>
      <c r="B112">
        <f>B72*10000/B62</f>
        <v>-0.06783330405077707</v>
      </c>
      <c r="C112">
        <f>C72*10000/C62</f>
        <v>-0.03500857468267861</v>
      </c>
      <c r="D112">
        <f>D72*10000/D62</f>
        <v>-0.02119767810980612</v>
      </c>
      <c r="E112">
        <f>E72*10000/E62</f>
        <v>-0.02295590763722492</v>
      </c>
      <c r="F112">
        <f>F72*10000/F62</f>
        <v>-0.0523147702143813</v>
      </c>
      <c r="G112">
        <f>AVERAGE(C112:E112)</f>
        <v>-0.026387386809903216</v>
      </c>
      <c r="H112">
        <f>STDEV(C112:E112)</f>
        <v>0.007517745873667108</v>
      </c>
      <c r="I112">
        <f>(B112*B4+C112*C4+D112*D4+E112*E4+F112*F4)/SUM(B4:F4)</f>
        <v>-0.03585230019269675</v>
      </c>
    </row>
    <row r="113" spans="1:9" ht="12.75">
      <c r="A113" t="s">
        <v>76</v>
      </c>
      <c r="B113">
        <f>B73*10000/B62</f>
        <v>0.018668518940822176</v>
      </c>
      <c r="C113">
        <f>C73*10000/C62</f>
        <v>0.012932652072628122</v>
      </c>
      <c r="D113">
        <f>D73*10000/D62</f>
        <v>0.01431405786309201</v>
      </c>
      <c r="E113">
        <f>E73*10000/E62</f>
        <v>0.013732327130416383</v>
      </c>
      <c r="F113">
        <f>F73*10000/F62</f>
        <v>0.00033140441900367837</v>
      </c>
      <c r="G113">
        <f>AVERAGE(C113:E113)</f>
        <v>0.013659679022045505</v>
      </c>
      <c r="H113">
        <f>STDEV(C113:E113)</f>
        <v>0.0006935623982160453</v>
      </c>
      <c r="I113">
        <f>(B113*B4+C113*C4+D113*D4+E113*E4+F113*F4)/SUM(B4:F4)</f>
        <v>0.012607319080171693</v>
      </c>
    </row>
    <row r="114" spans="1:11" ht="12.75">
      <c r="A114" t="s">
        <v>77</v>
      </c>
      <c r="B114">
        <f>B74*10000/B62</f>
        <v>-0.2029666107719853</v>
      </c>
      <c r="C114">
        <f>C74*10000/C62</f>
        <v>-0.1970990419683257</v>
      </c>
      <c r="D114">
        <f>D74*10000/D62</f>
        <v>-0.19070258633697576</v>
      </c>
      <c r="E114">
        <f>E74*10000/E62</f>
        <v>-0.17720756599106932</v>
      </c>
      <c r="F114">
        <f>F74*10000/F62</f>
        <v>-0.14378276913269672</v>
      </c>
      <c r="G114">
        <f>AVERAGE(C114:E114)</f>
        <v>-0.18833639809879024</v>
      </c>
      <c r="H114">
        <f>STDEV(C114:E114)</f>
        <v>0.01015464618892937</v>
      </c>
      <c r="I114">
        <f>(B114*B4+C114*C4+D114*D4+E114*E4+F114*F4)/SUM(B4:F4)</f>
        <v>-0.18451824097435798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0.0010192957323281685</v>
      </c>
      <c r="C115">
        <f>C75*10000/C62</f>
        <v>0.0014365770028401603</v>
      </c>
      <c r="D115">
        <f>D75*10000/D62</f>
        <v>-0.0004392314252694599</v>
      </c>
      <c r="E115">
        <f>E75*10000/E62</f>
        <v>0.0038901803906519826</v>
      </c>
      <c r="F115">
        <f>F75*10000/F62</f>
        <v>0.0021992628854946633</v>
      </c>
      <c r="G115">
        <f>AVERAGE(C115:E115)</f>
        <v>0.0016291753227408942</v>
      </c>
      <c r="H115">
        <f>STDEV(C115:E115)</f>
        <v>0.0021711223485979523</v>
      </c>
      <c r="I115">
        <f>(B115*B4+C115*C4+D115*D4+E115*E4+F115*F4)/SUM(B4:F4)</f>
        <v>0.001616770587806374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158.52416992035972</v>
      </c>
      <c r="C122">
        <f>C82*10000/C62</f>
        <v>75.18444605706482</v>
      </c>
      <c r="D122">
        <f>D82*10000/D62</f>
        <v>-9.922774402626771</v>
      </c>
      <c r="E122">
        <f>E82*10000/E62</f>
        <v>-74.02032368030123</v>
      </c>
      <c r="F122">
        <f>F82*10000/F62</f>
        <v>-159.0580515704533</v>
      </c>
      <c r="G122">
        <f>AVERAGE(C122:E122)</f>
        <v>-2.9195506752877285</v>
      </c>
      <c r="H122">
        <f>STDEV(C122:E122)</f>
        <v>74.84851157522425</v>
      </c>
      <c r="I122">
        <f>(B122*B4+C122*C4+D122*D4+E122*E4+F122*F4)/SUM(B4:F4)</f>
        <v>-0.3191714396987037</v>
      </c>
    </row>
    <row r="123" spans="1:9" ht="12.75">
      <c r="A123" t="s">
        <v>81</v>
      </c>
      <c r="B123">
        <f>B83*10000/B62</f>
        <v>2.758307158959199</v>
      </c>
      <c r="C123">
        <f>C83*10000/C62</f>
        <v>-5.368995270238332</v>
      </c>
      <c r="D123">
        <f>D83*10000/D62</f>
        <v>-0.17939549561803272</v>
      </c>
      <c r="E123">
        <f>E83*10000/E62</f>
        <v>-0.7170896506200267</v>
      </c>
      <c r="F123">
        <f>F83*10000/F62</f>
        <v>6.2308308193710955</v>
      </c>
      <c r="G123">
        <f>AVERAGE(C123:E123)</f>
        <v>-2.088493472158797</v>
      </c>
      <c r="H123">
        <f>STDEV(C123:E123)</f>
        <v>2.8536902050648605</v>
      </c>
      <c r="I123">
        <f>(B123*B4+C123*C4+D123*D4+E123*E4+F123*F4)/SUM(B4:F4)</f>
        <v>-0.27873049609332984</v>
      </c>
    </row>
    <row r="124" spans="1:9" ht="12.75">
      <c r="A124" t="s">
        <v>82</v>
      </c>
      <c r="B124">
        <f>B84*10000/B62</f>
        <v>3.0725734901282715</v>
      </c>
      <c r="C124">
        <f>C84*10000/C62</f>
        <v>4.986455154479458</v>
      </c>
      <c r="D124">
        <f>D84*10000/D62</f>
        <v>2.6411422522422443</v>
      </c>
      <c r="E124">
        <f>E84*10000/E62</f>
        <v>4.5629002178920395</v>
      </c>
      <c r="F124">
        <f>F84*10000/F62</f>
        <v>3.789569801427064</v>
      </c>
      <c r="G124">
        <f>AVERAGE(C124:E124)</f>
        <v>4.06349920820458</v>
      </c>
      <c r="H124">
        <f>STDEV(C124:E124)</f>
        <v>1.249869664688174</v>
      </c>
      <c r="I124">
        <f>(B124*B4+C124*C4+D124*D4+E124*E4+F124*F4)/SUM(B4:F4)</f>
        <v>3.8839203971728806</v>
      </c>
    </row>
    <row r="125" spans="1:9" ht="12.75">
      <c r="A125" t="s">
        <v>83</v>
      </c>
      <c r="B125">
        <f>B85*10000/B62</f>
        <v>0.8362480150627959</v>
      </c>
      <c r="C125">
        <f>C85*10000/C62</f>
        <v>-1.8845766389799958</v>
      </c>
      <c r="D125">
        <f>D85*10000/D62</f>
        <v>-0.3182256430807112</v>
      </c>
      <c r="E125">
        <f>E85*10000/E62</f>
        <v>-0.3614857100647925</v>
      </c>
      <c r="F125">
        <f>F85*10000/F62</f>
        <v>0.01472729117644549</v>
      </c>
      <c r="G125">
        <f>AVERAGE(C125:E125)</f>
        <v>-0.8547626640418331</v>
      </c>
      <c r="H125">
        <f>STDEV(C125:E125)</f>
        <v>0.892107322905894</v>
      </c>
      <c r="I125">
        <f>(B125*B4+C125*C4+D125*D4+E125*E4+F125*F4)/SUM(B4:F4)</f>
        <v>-0.49441812860861706</v>
      </c>
    </row>
    <row r="126" spans="1:9" ht="12.75">
      <c r="A126" t="s">
        <v>84</v>
      </c>
      <c r="B126">
        <f>B86*10000/B62</f>
        <v>1.0243602439216422</v>
      </c>
      <c r="C126">
        <f>C86*10000/C62</f>
        <v>1.2530519999550318</v>
      </c>
      <c r="D126">
        <f>D86*10000/D62</f>
        <v>-0.11287242753849618</v>
      </c>
      <c r="E126">
        <f>E86*10000/E62</f>
        <v>0.5868146570823155</v>
      </c>
      <c r="F126">
        <f>F86*10000/F62</f>
        <v>0.2581050489852325</v>
      </c>
      <c r="G126">
        <f>AVERAGE(C126:E126)</f>
        <v>0.5756647431662837</v>
      </c>
      <c r="H126">
        <f>STDEV(C126:E126)</f>
        <v>0.6830304721175562</v>
      </c>
      <c r="I126">
        <f>(B126*B4+C126*C4+D126*D4+E126*E4+F126*F4)/SUM(B4:F4)</f>
        <v>0.5986498089073927</v>
      </c>
    </row>
    <row r="127" spans="1:9" ht="12.75">
      <c r="A127" t="s">
        <v>85</v>
      </c>
      <c r="B127">
        <f>B87*10000/B62</f>
        <v>0.3383067218259459</v>
      </c>
      <c r="C127">
        <f>C87*10000/C62</f>
        <v>0.32360478767257095</v>
      </c>
      <c r="D127">
        <f>D87*10000/D62</f>
        <v>0.291977694244016</v>
      </c>
      <c r="E127">
        <f>E87*10000/E62</f>
        <v>0.609275335307446</v>
      </c>
      <c r="F127">
        <f>F87*10000/F62</f>
        <v>0.5053615192635156</v>
      </c>
      <c r="G127">
        <f>AVERAGE(C127:E127)</f>
        <v>0.40828593907467764</v>
      </c>
      <c r="H127">
        <f>STDEV(C127:E127)</f>
        <v>0.1747787781974521</v>
      </c>
      <c r="I127">
        <f>(B127*B4+C127*C4+D127*D4+E127*E4+F127*F4)/SUM(B4:F4)</f>
        <v>0.41105292668874965</v>
      </c>
    </row>
    <row r="128" spans="1:9" ht="12.75">
      <c r="A128" t="s">
        <v>86</v>
      </c>
      <c r="B128">
        <f>B88*10000/B62</f>
        <v>0.15391655568026008</v>
      </c>
      <c r="C128">
        <f>C88*10000/C62</f>
        <v>0.25729622090696463</v>
      </c>
      <c r="D128">
        <f>D88*10000/D62</f>
        <v>0.2497005302221773</v>
      </c>
      <c r="E128">
        <f>E88*10000/E62</f>
        <v>0.048592886660284274</v>
      </c>
      <c r="F128">
        <f>F88*10000/F62</f>
        <v>0.2796490741952057</v>
      </c>
      <c r="G128">
        <f>AVERAGE(C128:E128)</f>
        <v>0.18519654592980875</v>
      </c>
      <c r="H128">
        <f>STDEV(C128:E128)</f>
        <v>0.11836318440973521</v>
      </c>
      <c r="I128">
        <f>(B128*B4+C128*C4+D128*D4+E128*E4+F128*F4)/SUM(B4:F4)</f>
        <v>0.19329916555012755</v>
      </c>
    </row>
    <row r="129" spans="1:9" ht="12.75">
      <c r="A129" t="s">
        <v>87</v>
      </c>
      <c r="B129">
        <f>B89*10000/B62</f>
        <v>0.04765579066730823</v>
      </c>
      <c r="C129">
        <f>C89*10000/C62</f>
        <v>-0.01411011196953226</v>
      </c>
      <c r="D129">
        <f>D89*10000/D62</f>
        <v>0.043902788970333846</v>
      </c>
      <c r="E129">
        <f>E89*10000/E62</f>
        <v>0.005405032703161362</v>
      </c>
      <c r="F129">
        <f>F89*10000/F62</f>
        <v>0.03113447111504582</v>
      </c>
      <c r="G129">
        <f>AVERAGE(C129:E129)</f>
        <v>0.011732569901320981</v>
      </c>
      <c r="H129">
        <f>STDEV(C129:E129)</f>
        <v>0.029519526827343455</v>
      </c>
      <c r="I129">
        <f>(B129*B4+C129*C4+D129*D4+E129*E4+F129*F4)/SUM(B4:F4)</f>
        <v>0.019509691705510635</v>
      </c>
    </row>
    <row r="130" spans="1:9" ht="12.75">
      <c r="A130" t="s">
        <v>88</v>
      </c>
      <c r="B130">
        <f>B90*10000/B62</f>
        <v>0.17573813183842452</v>
      </c>
      <c r="C130">
        <f>C90*10000/C62</f>
        <v>0.11236405278406292</v>
      </c>
      <c r="D130">
        <f>D90*10000/D62</f>
        <v>0.06450812286463453</v>
      </c>
      <c r="E130">
        <f>E90*10000/E62</f>
        <v>0.02869728119729616</v>
      </c>
      <c r="F130">
        <f>F90*10000/F62</f>
        <v>0.258308722747362</v>
      </c>
      <c r="G130">
        <f>AVERAGE(C130:E130)</f>
        <v>0.06852315228199787</v>
      </c>
      <c r="H130">
        <f>STDEV(C130:E130)</f>
        <v>0.041977643012141234</v>
      </c>
      <c r="I130">
        <f>(B130*B4+C130*C4+D130*D4+E130*E4+F130*F4)/SUM(B4:F4)</f>
        <v>0.10938378910894804</v>
      </c>
    </row>
    <row r="131" spans="1:9" ht="12.75">
      <c r="A131" t="s">
        <v>89</v>
      </c>
      <c r="B131">
        <f>B91*10000/B62</f>
        <v>0.008267743485038916</v>
      </c>
      <c r="C131">
        <f>C91*10000/C62</f>
        <v>0.04990822686302003</v>
      </c>
      <c r="D131">
        <f>D91*10000/D62</f>
        <v>0.061253675964192705</v>
      </c>
      <c r="E131">
        <f>E91*10000/E62</f>
        <v>0.03728889051066725</v>
      </c>
      <c r="F131">
        <f>F91*10000/F62</f>
        <v>0.03969467522746961</v>
      </c>
      <c r="G131">
        <f>AVERAGE(C131:E131)</f>
        <v>0.04948359777929332</v>
      </c>
      <c r="H131">
        <f>STDEV(C131:E131)</f>
        <v>0.011988034361497172</v>
      </c>
      <c r="I131">
        <f>(B131*B4+C131*C4+D131*D4+E131*E4+F131*F4)/SUM(B4:F4)</f>
        <v>0.042208854128216566</v>
      </c>
    </row>
    <row r="132" spans="1:9" ht="12.75">
      <c r="A132" t="s">
        <v>90</v>
      </c>
      <c r="B132">
        <f>B92*10000/B62</f>
        <v>0.017653659684174757</v>
      </c>
      <c r="C132">
        <f>C92*10000/C62</f>
        <v>0.012231123990241767</v>
      </c>
      <c r="D132">
        <f>D92*10000/D62</f>
        <v>0.03174673159415678</v>
      </c>
      <c r="E132">
        <f>E92*10000/E62</f>
        <v>0.020552654122480103</v>
      </c>
      <c r="F132">
        <f>F92*10000/F62</f>
        <v>0.028796166269035424</v>
      </c>
      <c r="G132">
        <f>AVERAGE(C132:E132)</f>
        <v>0.021510169902292885</v>
      </c>
      <c r="H132">
        <f>STDEV(C132:E132)</f>
        <v>0.009792975155127231</v>
      </c>
      <c r="I132">
        <f>(B132*B4+C132*C4+D132*D4+E132*E4+F132*F4)/SUM(B4:F4)</f>
        <v>0.021918503780141138</v>
      </c>
    </row>
    <row r="133" spans="1:9" ht="12.75">
      <c r="A133" t="s">
        <v>91</v>
      </c>
      <c r="B133">
        <f>B93*10000/B62</f>
        <v>0.13030534612941658</v>
      </c>
      <c r="C133">
        <f>C93*10000/C62</f>
        <v>0.14152220910869004</v>
      </c>
      <c r="D133">
        <f>D93*10000/D62</f>
        <v>0.13414312721901459</v>
      </c>
      <c r="E133">
        <f>E93*10000/E62</f>
        <v>0.11007929455702278</v>
      </c>
      <c r="F133">
        <f>F93*10000/F62</f>
        <v>0.08307212515481555</v>
      </c>
      <c r="G133">
        <f>AVERAGE(C133:E133)</f>
        <v>0.12858154362824248</v>
      </c>
      <c r="H133">
        <f>STDEV(C133:E133)</f>
        <v>0.016442707438366556</v>
      </c>
      <c r="I133">
        <f>(B133*B4+C133*C4+D133*D4+E133*E4+F133*F4)/SUM(B4:F4)</f>
        <v>0.12276875942289962</v>
      </c>
    </row>
    <row r="134" spans="1:9" ht="12.75">
      <c r="A134" t="s">
        <v>92</v>
      </c>
      <c r="B134">
        <f>B94*10000/B62</f>
        <v>-0.02204357495077411</v>
      </c>
      <c r="C134">
        <f>C94*10000/C62</f>
        <v>-0.0065940134985672414</v>
      </c>
      <c r="D134">
        <f>D94*10000/D62</f>
        <v>-0.0010181862259056437</v>
      </c>
      <c r="E134">
        <f>E94*10000/E62</f>
        <v>0.013397724996955181</v>
      </c>
      <c r="F134">
        <f>F94*10000/F62</f>
        <v>-0.021284647370790718</v>
      </c>
      <c r="G134">
        <f>AVERAGE(C134:E134)</f>
        <v>0.0019285084241607653</v>
      </c>
      <c r="H134">
        <f>STDEV(C134:E134)</f>
        <v>0.010316475126654732</v>
      </c>
      <c r="I134">
        <f>(B134*B4+C134*C4+D134*D4+E134*E4+F134*F4)/SUM(B4:F4)</f>
        <v>-0.004643555471002329</v>
      </c>
    </row>
    <row r="135" spans="1:9" ht="12.75">
      <c r="A135" t="s">
        <v>93</v>
      </c>
      <c r="B135">
        <f>B95*10000/B62</f>
        <v>-0.00661567965755167</v>
      </c>
      <c r="C135">
        <f>C95*10000/C62</f>
        <v>-0.0096035722394458</v>
      </c>
      <c r="D135">
        <f>D95*10000/D62</f>
        <v>-0.0047023563411190674</v>
      </c>
      <c r="E135">
        <f>E95*10000/E62</f>
        <v>-0.009837888987920982</v>
      </c>
      <c r="F135">
        <f>F95*10000/F62</f>
        <v>-0.0009672369814621999</v>
      </c>
      <c r="G135">
        <f>AVERAGE(C135:E135)</f>
        <v>-0.008047939189495283</v>
      </c>
      <c r="H135">
        <f>STDEV(C135:E135)</f>
        <v>0.0028997274925699223</v>
      </c>
      <c r="I135">
        <f>(B135*B4+C135*C4+D135*D4+E135*E4+F135*F4)/SUM(B4:F4)</f>
        <v>-0.006897019794036552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2004-08-17T10:46:48Z</cp:lastPrinted>
  <dcterms:created xsi:type="dcterms:W3CDTF">2004-08-17T10:46:48Z</dcterms:created>
  <dcterms:modified xsi:type="dcterms:W3CDTF">2004-08-17T13:08:34Z</dcterms:modified>
  <cp:category/>
  <cp:version/>
  <cp:contentType/>
  <cp:contentStatus/>
</cp:coreProperties>
</file>