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<sst xmlns="http://schemas.openxmlformats.org/spreadsheetml/2006/main" count="204" uniqueCount="98">
  <si>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13/08/2004       09:33:51</t>
  </si>
  <si>
    <t>LISSNER</t>
  </si>
  <si>
    <t>HCMQAP306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</si>
  <si>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</si>
  <si>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</si>
  <si>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</si>
  <si>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</si>
  <si>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</si>
  <si>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</si>
  <si>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</si>
  <si>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</si>
  <si>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</si>
  <si>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</si>
  <si>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</si>
  <si>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</si>
  <si>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</si>
  <si>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</si>
  <si>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</si>
  <si>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</si>
  <si>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b6*!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</si>
  <si>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</si>
  <si>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</si>
  <si>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</si>
  <si>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</si>
  <si>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</si>
  <si>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</si>
  <si>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</si>
  <si>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</si>
  <si>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</si>
  <si>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</si>
  <si>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</si>
  <si>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</si>
  <si>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</si>
  <si>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</si>
  <si>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</si>
  <si>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</si>
  <si>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</si>
  <si>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</si>
  <si>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</si>
  <si>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</si>
  <si>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</si>
  <si>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</si>
  <si>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</si>
  <si>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</si>
  <si>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</si>
  <si>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</si>
  <si>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</si>
  <si>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-0.003768*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</si>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</sst>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3" fillId="0" borderId="19" xfId="0" applyNumberFormat="1" applyFont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8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b6*!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693987"/>
        <c:axId val="60245884"/>
      </c:lineChart>
      <c:catAx>
        <c:axId val="66939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0245884"/>
        <c:crosses val="autoZero"/>
        <c:auto val="1"/>
        <c:lblOffset val="100"/>
        <c:noMultiLvlLbl val="0"/>
      </c:catAx>
      <c:valAx>
        <c:axId val="60245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669398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43</xdr:row>
      <xdr:rowOff>152400</xdr:rowOff>
    </xdr:from>
    <xdr:to>
      <xdr:col>6</xdr:col>
      <xdr:colOff>485775</xdr:colOff>
      <xdr:row>63</xdr:row>
      <xdr:rowOff>28575</xdr:rowOff>
    </xdr:to>
    <xdr:graphicFrame>
      <xdr:nvGraphicFramePr>
        <xdr:cNvPr id="1" name="Chart 1"/>
        <xdr:cNvGraphicFramePr/>
      </xdr:nvGraphicFramePr>
      <xdr:xfrm>
        <a:off x="171450" y="6781800"/>
        <a:ext cx="53816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-0.002266</v>
      </c>
      <c r="C4" s="13">
        <v>-0.003772</v>
      </c>
      <c r="D4" s="13">
        <v>-0.00377</v>
      </c>
      <c r="E4" s="13">
        <v>-0.003761</v>
      </c>
      <c r="F4" s="24">
        <v>-0.002087</v>
      </c>
      <c r="G4" s="34">
        <v>-0.011741</v>
      </c>
    </row>
    <row r="5" spans="1:7" ht="12.75" thickBot="1">
      <c r="A5" s="44" t="s">
        <v>13</v>
      </c>
      <c r="B5" s="45">
        <v>8.648106</v>
      </c>
      <c r="C5" s="46">
        <v>4.40678</v>
      </c>
      <c r="D5" s="46">
        <v>-0.272707</v>
      </c>
      <c r="E5" s="46">
        <v>-3.960028</v>
      </c>
      <c r="F5" s="47">
        <v>-9.726529</v>
      </c>
      <c r="G5" s="48">
        <v>4.756789</v>
      </c>
    </row>
    <row r="6" spans="1:7" ht="12.75" thickTop="1">
      <c r="A6" s="6" t="s">
        <v>14</v>
      </c>
      <c r="B6" s="39">
        <v>143.7307</v>
      </c>
      <c r="C6" s="40">
        <v>-54.51438</v>
      </c>
      <c r="D6" s="40">
        <v>-34.77857</v>
      </c>
      <c r="E6" s="40">
        <v>-14.1606</v>
      </c>
      <c r="F6" s="41">
        <v>30.82363</v>
      </c>
      <c r="G6" s="42">
        <v>0.002622925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-3.96621</v>
      </c>
      <c r="C8" s="14">
        <v>3.707887</v>
      </c>
      <c r="D8" s="14">
        <v>-0.1959779</v>
      </c>
      <c r="E8" s="14">
        <v>0.9234633</v>
      </c>
      <c r="F8" s="25">
        <v>0.2458934</v>
      </c>
      <c r="G8" s="35">
        <v>0.5266102</v>
      </c>
    </row>
    <row r="9" spans="1:7" ht="12">
      <c r="A9" s="20" t="s">
        <v>17</v>
      </c>
      <c r="B9" s="29">
        <v>-0.535386</v>
      </c>
      <c r="C9" s="14">
        <v>-0.7326447</v>
      </c>
      <c r="D9" s="14">
        <v>-0.3246131</v>
      </c>
      <c r="E9" s="14">
        <v>0.6149417</v>
      </c>
      <c r="F9" s="25">
        <v>-1.057772</v>
      </c>
      <c r="G9" s="35">
        <v>-0.3254243</v>
      </c>
    </row>
    <row r="10" spans="1:7" ht="12">
      <c r="A10" s="20" t="s">
        <v>18</v>
      </c>
      <c r="B10" s="29">
        <v>1.383057</v>
      </c>
      <c r="C10" s="14">
        <v>-1.098071</v>
      </c>
      <c r="D10" s="14">
        <v>0.1077203</v>
      </c>
      <c r="E10" s="14">
        <v>-0.3440676</v>
      </c>
      <c r="F10" s="25">
        <v>-0.9127162</v>
      </c>
      <c r="G10" s="35">
        <v>-0.242727</v>
      </c>
    </row>
    <row r="11" spans="1:7" ht="12">
      <c r="A11" s="21" t="s">
        <v>19</v>
      </c>
      <c r="B11" s="50">
        <v>0.3816931</v>
      </c>
      <c r="C11" s="51">
        <v>-1.054687</v>
      </c>
      <c r="D11" s="51">
        <v>-1.2715</v>
      </c>
      <c r="E11" s="51">
        <v>0.07204306</v>
      </c>
      <c r="F11" s="52">
        <v>12.62662</v>
      </c>
      <c r="G11" s="49">
        <v>1.195385</v>
      </c>
    </row>
    <row r="12" spans="1:7" ht="12">
      <c r="A12" s="20" t="s">
        <v>20</v>
      </c>
      <c r="B12" s="29">
        <v>0.3297509</v>
      </c>
      <c r="C12" s="14">
        <v>0.004951632</v>
      </c>
      <c r="D12" s="14">
        <v>-0.05416575</v>
      </c>
      <c r="E12" s="14">
        <v>-0.01519044</v>
      </c>
      <c r="F12" s="25">
        <v>0.08531518</v>
      </c>
      <c r="G12" s="35">
        <v>0.04360029</v>
      </c>
    </row>
    <row r="13" spans="1:7" ht="12">
      <c r="A13" s="20" t="s">
        <v>21</v>
      </c>
      <c r="B13" s="29">
        <v>-0.0973228</v>
      </c>
      <c r="C13" s="14">
        <v>-0.1174361</v>
      </c>
      <c r="D13" s="14">
        <v>0.09012024</v>
      </c>
      <c r="E13" s="14">
        <v>0.09839063</v>
      </c>
      <c r="F13" s="25">
        <v>-0.08282941</v>
      </c>
      <c r="G13" s="35">
        <v>-0.008079147</v>
      </c>
    </row>
    <row r="14" spans="1:7" ht="12">
      <c r="A14" s="20" t="s">
        <v>22</v>
      </c>
      <c r="B14" s="29">
        <v>-0.1147039</v>
      </c>
      <c r="C14" s="14">
        <v>-0.04322073</v>
      </c>
      <c r="D14" s="14">
        <v>-0.07654916</v>
      </c>
      <c r="E14" s="14">
        <v>-0.09114606</v>
      </c>
      <c r="F14" s="25">
        <v>0.1077546</v>
      </c>
      <c r="G14" s="35">
        <v>-0.05298229</v>
      </c>
    </row>
    <row r="15" spans="1:7" ht="12">
      <c r="A15" s="21" t="s">
        <v>23</v>
      </c>
      <c r="B15" s="31">
        <v>-0.1719817</v>
      </c>
      <c r="C15" s="16">
        <v>0.1828941</v>
      </c>
      <c r="D15" s="16">
        <v>0.1360681</v>
      </c>
      <c r="E15" s="16">
        <v>-0.07706408</v>
      </c>
      <c r="F15" s="27">
        <v>-0.3158674</v>
      </c>
      <c r="G15" s="37">
        <v>-0.008684866</v>
      </c>
    </row>
    <row r="16" spans="1:7" ht="12">
      <c r="A16" s="20" t="s">
        <v>24</v>
      </c>
      <c r="B16" s="29">
        <v>-0.04288152</v>
      </c>
      <c r="C16" s="14">
        <v>0.049733</v>
      </c>
      <c r="D16" s="14">
        <v>0.02491867</v>
      </c>
      <c r="E16" s="14">
        <v>0.04426957</v>
      </c>
      <c r="F16" s="25">
        <v>-0.002034544</v>
      </c>
      <c r="G16" s="35">
        <v>0.02213916</v>
      </c>
    </row>
    <row r="17" spans="1:7" ht="12">
      <c r="A17" s="20" t="s">
        <v>25</v>
      </c>
      <c r="B17" s="29">
        <v>-0.052867</v>
      </c>
      <c r="C17" s="14">
        <v>-0.06617515</v>
      </c>
      <c r="D17" s="14">
        <v>-0.04287454</v>
      </c>
      <c r="E17" s="14">
        <v>-0.04964688</v>
      </c>
      <c r="F17" s="25">
        <v>-0.02925101</v>
      </c>
      <c r="G17" s="35">
        <v>-0.04974529</v>
      </c>
    </row>
    <row r="18" spans="1:7" ht="12">
      <c r="A18" s="20" t="s">
        <v>26</v>
      </c>
      <c r="B18" s="29">
        <v>-0.01996341</v>
      </c>
      <c r="C18" s="14">
        <v>0.03149029</v>
      </c>
      <c r="D18" s="14">
        <v>0.04616227</v>
      </c>
      <c r="E18" s="14">
        <v>0.04026956</v>
      </c>
      <c r="F18" s="25">
        <v>0.005486208</v>
      </c>
      <c r="G18" s="35">
        <v>0.02621851</v>
      </c>
    </row>
    <row r="19" spans="1:7" ht="12">
      <c r="A19" s="21" t="s">
        <v>27</v>
      </c>
      <c r="B19" s="31">
        <v>-0.2167162</v>
      </c>
      <c r="C19" s="16">
        <v>-0.2227568</v>
      </c>
      <c r="D19" s="16">
        <v>-0.2132297</v>
      </c>
      <c r="E19" s="16">
        <v>-0.1926359</v>
      </c>
      <c r="F19" s="27">
        <v>-0.1432207</v>
      </c>
      <c r="G19" s="37">
        <v>-0.2017498</v>
      </c>
    </row>
    <row r="20" spans="1:7" ht="12.75" thickBot="1">
      <c r="A20" s="44" t="s">
        <v>28</v>
      </c>
      <c r="B20" s="45">
        <v>0.008890217</v>
      </c>
      <c r="C20" s="46">
        <v>0.008451084</v>
      </c>
      <c r="D20" s="46">
        <v>0.003753986</v>
      </c>
      <c r="E20" s="46">
        <v>0.00243328</v>
      </c>
      <c r="F20" s="47">
        <v>-0.001618139</v>
      </c>
      <c r="G20" s="48">
        <v>0.00459559</v>
      </c>
    </row>
    <row r="21" spans="1:7" ht="12.75" thickTop="1">
      <c r="A21" s="6" t="s">
        <v>29</v>
      </c>
      <c r="B21" s="39">
        <v>-83.35281</v>
      </c>
      <c r="C21" s="40">
        <v>27.62661</v>
      </c>
      <c r="D21" s="40">
        <v>68.05592</v>
      </c>
      <c r="E21" s="40">
        <v>5.851811</v>
      </c>
      <c r="F21" s="41">
        <v>-92.8574</v>
      </c>
      <c r="G21" s="43">
        <v>0.007666446</v>
      </c>
    </row>
    <row r="22" spans="1:7" ht="12">
      <c r="A22" s="20" t="s">
        <v>30</v>
      </c>
      <c r="B22" s="29">
        <v>172.9794</v>
      </c>
      <c r="C22" s="14">
        <v>88.13788</v>
      </c>
      <c r="D22" s="14">
        <v>-5.454138</v>
      </c>
      <c r="E22" s="14">
        <v>-79.20221</v>
      </c>
      <c r="F22" s="25">
        <v>-194.5551</v>
      </c>
      <c r="G22" s="36">
        <v>0</v>
      </c>
    </row>
    <row r="23" spans="1:7" ht="12">
      <c r="A23" s="20" t="s">
        <v>31</v>
      </c>
      <c r="B23" s="29">
        <v>1.339357</v>
      </c>
      <c r="C23" s="14">
        <v>-0.1588288</v>
      </c>
      <c r="D23" s="14">
        <v>0.2049568</v>
      </c>
      <c r="E23" s="14">
        <v>-0.2814243</v>
      </c>
      <c r="F23" s="25">
        <v>6.324439</v>
      </c>
      <c r="G23" s="35">
        <v>0.9803772</v>
      </c>
    </row>
    <row r="24" spans="1:7" ht="12">
      <c r="A24" s="20" t="s">
        <v>32</v>
      </c>
      <c r="B24" s="29">
        <v>0.106141</v>
      </c>
      <c r="C24" s="14">
        <v>3.49293</v>
      </c>
      <c r="D24" s="14">
        <v>3.442264</v>
      </c>
      <c r="E24" s="14">
        <v>1.668985</v>
      </c>
      <c r="F24" s="25">
        <v>-0.2274634</v>
      </c>
      <c r="G24" s="35">
        <v>2.056407</v>
      </c>
    </row>
    <row r="25" spans="1:7" ht="12">
      <c r="A25" s="20" t="s">
        <v>33</v>
      </c>
      <c r="B25" s="29">
        <v>0.1940742</v>
      </c>
      <c r="C25" s="14">
        <v>-0.6330293</v>
      </c>
      <c r="D25" s="14">
        <v>0.2273506</v>
      </c>
      <c r="E25" s="14">
        <v>0.04071313</v>
      </c>
      <c r="F25" s="25">
        <v>-1.794029</v>
      </c>
      <c r="G25" s="35">
        <v>-0.2990192</v>
      </c>
    </row>
    <row r="26" spans="1:7" ht="12">
      <c r="A26" s="21" t="s">
        <v>34</v>
      </c>
      <c r="B26" s="31">
        <v>0.1491185</v>
      </c>
      <c r="C26" s="16">
        <v>-0.468693</v>
      </c>
      <c r="D26" s="16">
        <v>-0.3651903</v>
      </c>
      <c r="E26" s="16">
        <v>-0.1126452</v>
      </c>
      <c r="F26" s="27">
        <v>0.9704009</v>
      </c>
      <c r="G26" s="37">
        <v>-0.07697697</v>
      </c>
    </row>
    <row r="27" spans="1:7" ht="12">
      <c r="A27" s="20" t="s">
        <v>35</v>
      </c>
      <c r="B27" s="29">
        <v>-0.01643003</v>
      </c>
      <c r="C27" s="14">
        <v>0.2152022</v>
      </c>
      <c r="D27" s="14">
        <v>-0.06772194</v>
      </c>
      <c r="E27" s="14">
        <v>0.1669519</v>
      </c>
      <c r="F27" s="25">
        <v>0.3484284</v>
      </c>
      <c r="G27" s="35">
        <v>0.1197108</v>
      </c>
    </row>
    <row r="28" spans="1:7" ht="12">
      <c r="A28" s="20" t="s">
        <v>36</v>
      </c>
      <c r="B28" s="29">
        <v>0.1831865</v>
      </c>
      <c r="C28" s="14">
        <v>0.4804759</v>
      </c>
      <c r="D28" s="14">
        <v>0.3173976</v>
      </c>
      <c r="E28" s="14">
        <v>0.3946422</v>
      </c>
      <c r="F28" s="25">
        <v>0.06308013</v>
      </c>
      <c r="G28" s="35">
        <v>0.3219156</v>
      </c>
    </row>
    <row r="29" spans="1:7" ht="12">
      <c r="A29" s="20" t="s">
        <v>37</v>
      </c>
      <c r="B29" s="29">
        <v>-0.06484451</v>
      </c>
      <c r="C29" s="14">
        <v>-0.005668855</v>
      </c>
      <c r="D29" s="14">
        <v>0.01972719</v>
      </c>
      <c r="E29" s="14">
        <v>-0.04138988</v>
      </c>
      <c r="F29" s="25">
        <v>0.04171362</v>
      </c>
      <c r="G29" s="35">
        <v>-0.01038426</v>
      </c>
    </row>
    <row r="30" spans="1:7" ht="12">
      <c r="A30" s="21" t="s">
        <v>38</v>
      </c>
      <c r="B30" s="31">
        <v>0.132287</v>
      </c>
      <c r="C30" s="16">
        <v>-0.005836315</v>
      </c>
      <c r="D30" s="16">
        <v>-0.03403622</v>
      </c>
      <c r="E30" s="16">
        <v>-0.01927458</v>
      </c>
      <c r="F30" s="27">
        <v>0.3997148</v>
      </c>
      <c r="G30" s="37">
        <v>0.05819551</v>
      </c>
    </row>
    <row r="31" spans="1:7" ht="12">
      <c r="A31" s="20" t="s">
        <v>39</v>
      </c>
      <c r="B31" s="29">
        <v>-0.006570441</v>
      </c>
      <c r="C31" s="14">
        <v>0.04110588</v>
      </c>
      <c r="D31" s="14">
        <v>0.004999409</v>
      </c>
      <c r="E31" s="14">
        <v>0.006302522</v>
      </c>
      <c r="F31" s="25">
        <v>0.05080103</v>
      </c>
      <c r="G31" s="35">
        <v>0.01844135</v>
      </c>
    </row>
    <row r="32" spans="1:7" ht="12">
      <c r="A32" s="20" t="s">
        <v>40</v>
      </c>
      <c r="B32" s="29">
        <v>0.06338624</v>
      </c>
      <c r="C32" s="14">
        <v>0.0684754</v>
      </c>
      <c r="D32" s="14">
        <v>0.05927321</v>
      </c>
      <c r="E32" s="14">
        <v>0.06881452</v>
      </c>
      <c r="F32" s="25">
        <v>0.0439242</v>
      </c>
      <c r="G32" s="35">
        <v>0.06233148</v>
      </c>
    </row>
    <row r="33" spans="1:7" ht="12">
      <c r="A33" s="20" t="s">
        <v>41</v>
      </c>
      <c r="B33" s="29">
        <v>0.151776</v>
      </c>
      <c r="C33" s="14">
        <v>0.1252227</v>
      </c>
      <c r="D33" s="14">
        <v>0.1084049</v>
      </c>
      <c r="E33" s="14">
        <v>0.1099932</v>
      </c>
      <c r="F33" s="25">
        <v>0.0976942</v>
      </c>
      <c r="G33" s="35">
        <v>0.1176879</v>
      </c>
    </row>
    <row r="34" spans="1:7" ht="12">
      <c r="A34" s="21" t="s">
        <v>42</v>
      </c>
      <c r="B34" s="31">
        <v>-0.03705137</v>
      </c>
      <c r="C34" s="16">
        <v>-0.03117599</v>
      </c>
      <c r="D34" s="16">
        <v>-0.01574357</v>
      </c>
      <c r="E34" s="16">
        <v>0.003130058</v>
      </c>
      <c r="F34" s="27">
        <v>-0.004601633</v>
      </c>
      <c r="G34" s="37">
        <v>-0.01652665</v>
      </c>
    </row>
    <row r="35" spans="1:7" ht="12.75" thickBot="1">
      <c r="A35" s="22" t="s">
        <v>43</v>
      </c>
      <c r="B35" s="32">
        <v>-0.009307109</v>
      </c>
      <c r="C35" s="17">
        <v>-0.00721964</v>
      </c>
      <c r="D35" s="17">
        <v>-0.0006557442</v>
      </c>
      <c r="E35" s="17">
        <v>-0.005812252</v>
      </c>
      <c r="F35" s="28">
        <v>0.001720869</v>
      </c>
      <c r="G35" s="38">
        <v>-0.004411229</v>
      </c>
    </row>
    <row r="36" spans="1:7" ht="12">
      <c r="A36" s="4" t="s">
        <v>44</v>
      </c>
      <c r="B36" s="3">
        <v>24.50562</v>
      </c>
      <c r="C36" s="3">
        <v>24.50562</v>
      </c>
      <c r="D36" s="3">
        <v>24.50867</v>
      </c>
      <c r="E36" s="3">
        <v>24.49951</v>
      </c>
      <c r="F36" s="3">
        <v>24.50256</v>
      </c>
      <c r="G36" s="3"/>
    </row>
    <row r="37" spans="1:6" ht="12">
      <c r="A37" s="4" t="s">
        <v>45</v>
      </c>
      <c r="B37" s="2">
        <v>-0.3458659</v>
      </c>
      <c r="C37" s="2">
        <v>-0.3138224</v>
      </c>
      <c r="D37" s="2">
        <v>-0.2782186</v>
      </c>
      <c r="E37" s="2">
        <v>-0.2385457</v>
      </c>
      <c r="F37" s="2">
        <v>-0.1983643</v>
      </c>
    </row>
    <row r="38" spans="1:7" ht="12">
      <c r="A38" s="4" t="s">
        <v>53</v>
      </c>
      <c r="B38" s="2">
        <v>-0.0002418188</v>
      </c>
      <c r="C38" s="2">
        <v>9.225334E-05</v>
      </c>
      <c r="D38" s="2">
        <v>5.918665E-05</v>
      </c>
      <c r="E38" s="2">
        <v>2.415029E-05</v>
      </c>
      <c r="F38" s="2">
        <v>-5.545039E-05</v>
      </c>
      <c r="G38" s="2">
        <v>0.0003762751</v>
      </c>
    </row>
    <row r="39" spans="1:7" ht="12.75" thickBot="1">
      <c r="A39" s="4" t="s">
        <v>54</v>
      </c>
      <c r="B39" s="2">
        <v>0.0001458827</v>
      </c>
      <c r="C39" s="2">
        <v>-4.777834E-05</v>
      </c>
      <c r="D39" s="2">
        <v>-0.0001156628</v>
      </c>
      <c r="E39" s="2">
        <v>0</v>
      </c>
      <c r="F39" s="2">
        <v>0.0001567788</v>
      </c>
      <c r="G39" s="2">
        <v>0.001082602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3.116274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0.002266</v>
      </c>
      <c r="C4">
        <v>0.003772</v>
      </c>
      <c r="D4">
        <v>0.00377</v>
      </c>
      <c r="E4">
        <v>0.003761</v>
      </c>
      <c r="F4">
        <v>0.002087</v>
      </c>
      <c r="G4">
        <v>0.011741</v>
      </c>
    </row>
    <row r="5" spans="1:7" ht="12.75">
      <c r="A5" t="s">
        <v>13</v>
      </c>
      <c r="B5">
        <v>8.648106</v>
      </c>
      <c r="C5">
        <v>4.40678</v>
      </c>
      <c r="D5">
        <v>-0.272707</v>
      </c>
      <c r="E5">
        <v>-3.960028</v>
      </c>
      <c r="F5">
        <v>-9.726529</v>
      </c>
      <c r="G5">
        <v>4.756789</v>
      </c>
    </row>
    <row r="6" spans="1:7" ht="12.75">
      <c r="A6" t="s">
        <v>14</v>
      </c>
      <c r="B6" s="53">
        <v>143.7307</v>
      </c>
      <c r="C6" s="53">
        <v>-54.51438</v>
      </c>
      <c r="D6" s="53">
        <v>-34.77857</v>
      </c>
      <c r="E6" s="53">
        <v>-14.1606</v>
      </c>
      <c r="F6" s="53">
        <v>30.82363</v>
      </c>
      <c r="G6" s="53">
        <v>0.002622925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-3.96621</v>
      </c>
      <c r="C8" s="53">
        <v>3.707887</v>
      </c>
      <c r="D8" s="53">
        <v>-0.1959779</v>
      </c>
      <c r="E8" s="53">
        <v>0.9234633</v>
      </c>
      <c r="F8" s="53">
        <v>0.2458934</v>
      </c>
      <c r="G8" s="53">
        <v>0.5266102</v>
      </c>
    </row>
    <row r="9" spans="1:7" ht="12.75">
      <c r="A9" t="s">
        <v>17</v>
      </c>
      <c r="B9" s="53">
        <v>-0.535386</v>
      </c>
      <c r="C9" s="53">
        <v>-0.7326447</v>
      </c>
      <c r="D9" s="53">
        <v>-0.3246131</v>
      </c>
      <c r="E9" s="53">
        <v>0.6149417</v>
      </c>
      <c r="F9" s="53">
        <v>-1.057772</v>
      </c>
      <c r="G9" s="53">
        <v>-0.3254243</v>
      </c>
    </row>
    <row r="10" spans="1:7" ht="12.75">
      <c r="A10" t="s">
        <v>18</v>
      </c>
      <c r="B10" s="53">
        <v>1.383057</v>
      </c>
      <c r="C10" s="53">
        <v>-1.098071</v>
      </c>
      <c r="D10" s="53">
        <v>0.1077203</v>
      </c>
      <c r="E10" s="53">
        <v>-0.3440676</v>
      </c>
      <c r="F10" s="53">
        <v>-0.9127162</v>
      </c>
      <c r="G10" s="53">
        <v>-0.242727</v>
      </c>
    </row>
    <row r="11" spans="1:7" ht="12.75">
      <c r="A11" t="s">
        <v>19</v>
      </c>
      <c r="B11" s="53">
        <v>0.3816931</v>
      </c>
      <c r="C11" s="53">
        <v>-1.054687</v>
      </c>
      <c r="D11" s="53">
        <v>-1.2715</v>
      </c>
      <c r="E11" s="53">
        <v>0.07204306</v>
      </c>
      <c r="F11" s="53">
        <v>12.62662</v>
      </c>
      <c r="G11" s="53">
        <v>1.195385</v>
      </c>
    </row>
    <row r="12" spans="1:7" ht="12.75">
      <c r="A12" t="s">
        <v>20</v>
      </c>
      <c r="B12" s="53">
        <v>0.3297509</v>
      </c>
      <c r="C12" s="53">
        <v>0.004951632</v>
      </c>
      <c r="D12" s="53">
        <v>-0.05416575</v>
      </c>
      <c r="E12" s="53">
        <v>-0.01519044</v>
      </c>
      <c r="F12" s="53">
        <v>0.08531518</v>
      </c>
      <c r="G12" s="53">
        <v>0.04360029</v>
      </c>
    </row>
    <row r="13" spans="1:7" ht="12.75">
      <c r="A13" t="s">
        <v>21</v>
      </c>
      <c r="B13" s="53">
        <v>-0.0973228</v>
      </c>
      <c r="C13" s="53">
        <v>-0.1174361</v>
      </c>
      <c r="D13" s="53">
        <v>0.09012024</v>
      </c>
      <c r="E13" s="53">
        <v>0.09839063</v>
      </c>
      <c r="F13" s="53">
        <v>-0.08282941</v>
      </c>
      <c r="G13" s="53">
        <v>-0.008079147</v>
      </c>
    </row>
    <row r="14" spans="1:7" ht="12.75">
      <c r="A14" t="s">
        <v>22</v>
      </c>
      <c r="B14" s="53">
        <v>-0.1147039</v>
      </c>
      <c r="C14" s="53">
        <v>-0.04322073</v>
      </c>
      <c r="D14" s="53">
        <v>-0.07654916</v>
      </c>
      <c r="E14" s="53">
        <v>-0.09114606</v>
      </c>
      <c r="F14" s="53">
        <v>0.1077546</v>
      </c>
      <c r="G14" s="53">
        <v>-0.05298229</v>
      </c>
    </row>
    <row r="15" spans="1:7" ht="12.75">
      <c r="A15" t="s">
        <v>23</v>
      </c>
      <c r="B15" s="53">
        <v>-0.1719817</v>
      </c>
      <c r="C15" s="53">
        <v>0.1828941</v>
      </c>
      <c r="D15" s="53">
        <v>0.1360681</v>
      </c>
      <c r="E15" s="53">
        <v>-0.07706408</v>
      </c>
      <c r="F15" s="53">
        <v>-0.3158674</v>
      </c>
      <c r="G15" s="53">
        <v>-0.008684866</v>
      </c>
    </row>
    <row r="16" spans="1:7" ht="12.75">
      <c r="A16" t="s">
        <v>24</v>
      </c>
      <c r="B16" s="53">
        <v>-0.04288152</v>
      </c>
      <c r="C16" s="53">
        <v>0.049733</v>
      </c>
      <c r="D16" s="53">
        <v>0.02491867</v>
      </c>
      <c r="E16" s="53">
        <v>0.04426957</v>
      </c>
      <c r="F16" s="53">
        <v>-0.002034544</v>
      </c>
      <c r="G16" s="53">
        <v>0.02213916</v>
      </c>
    </row>
    <row r="17" spans="1:7" ht="12.75">
      <c r="A17" t="s">
        <v>25</v>
      </c>
      <c r="B17" s="53">
        <v>-0.052867</v>
      </c>
      <c r="C17" s="53">
        <v>-0.06617515</v>
      </c>
      <c r="D17" s="53">
        <v>-0.04287454</v>
      </c>
      <c r="E17" s="53">
        <v>-0.04964688</v>
      </c>
      <c r="F17" s="53">
        <v>-0.02925101</v>
      </c>
      <c r="G17" s="53">
        <v>-0.04974529</v>
      </c>
    </row>
    <row r="18" spans="1:7" ht="12.75">
      <c r="A18" t="s">
        <v>26</v>
      </c>
      <c r="B18" s="53">
        <v>-0.01996341</v>
      </c>
      <c r="C18" s="53">
        <v>0.03149029</v>
      </c>
      <c r="D18" s="53">
        <v>0.04616227</v>
      </c>
      <c r="E18" s="53">
        <v>0.04026956</v>
      </c>
      <c r="F18" s="53">
        <v>0.005486208</v>
      </c>
      <c r="G18" s="53">
        <v>0.02621851</v>
      </c>
    </row>
    <row r="19" spans="1:7" ht="12.75">
      <c r="A19" t="s">
        <v>27</v>
      </c>
      <c r="B19" s="53">
        <v>-0.2167162</v>
      </c>
      <c r="C19" s="53">
        <v>-0.2227568</v>
      </c>
      <c r="D19" s="53">
        <v>-0.2132297</v>
      </c>
      <c r="E19" s="53">
        <v>-0.1926359</v>
      </c>
      <c r="F19" s="53">
        <v>-0.1432207</v>
      </c>
      <c r="G19" s="53">
        <v>-0.2017498</v>
      </c>
    </row>
    <row r="20" spans="1:7" ht="12.75">
      <c r="A20" t="s">
        <v>28</v>
      </c>
      <c r="B20" s="53">
        <v>0.008890217</v>
      </c>
      <c r="C20" s="53">
        <v>0.008451084</v>
      </c>
      <c r="D20" s="53">
        <v>0.003753986</v>
      </c>
      <c r="E20" s="53">
        <v>0.00243328</v>
      </c>
      <c r="F20" s="53">
        <v>-0.001618139</v>
      </c>
      <c r="G20" s="53">
        <v>0.00459559</v>
      </c>
    </row>
    <row r="21" spans="1:7" ht="12.75">
      <c r="A21" t="s">
        <v>29</v>
      </c>
      <c r="B21" s="53">
        <v>-83.35281</v>
      </c>
      <c r="C21" s="53">
        <v>27.62661</v>
      </c>
      <c r="D21" s="53">
        <v>68.05592</v>
      </c>
      <c r="E21" s="53">
        <v>5.851811</v>
      </c>
      <c r="F21" s="53">
        <v>-92.8574</v>
      </c>
      <c r="G21" s="53">
        <v>0.007666446</v>
      </c>
    </row>
    <row r="22" spans="1:7" ht="12.75">
      <c r="A22" t="s">
        <v>30</v>
      </c>
      <c r="B22" s="53">
        <v>172.9794</v>
      </c>
      <c r="C22" s="53">
        <v>88.13788</v>
      </c>
      <c r="D22" s="53">
        <v>-5.454138</v>
      </c>
      <c r="E22" s="53">
        <v>-79.20221</v>
      </c>
      <c r="F22" s="53">
        <v>-194.5551</v>
      </c>
      <c r="G22" s="53">
        <v>0</v>
      </c>
    </row>
    <row r="23" spans="1:7" ht="12.75">
      <c r="A23" t="s">
        <v>31</v>
      </c>
      <c r="B23" s="53">
        <v>1.339357</v>
      </c>
      <c r="C23" s="53">
        <v>-0.1588288</v>
      </c>
      <c r="D23" s="53">
        <v>0.2049568</v>
      </c>
      <c r="E23" s="53">
        <v>-0.2814243</v>
      </c>
      <c r="F23" s="53">
        <v>6.324439</v>
      </c>
      <c r="G23" s="53">
        <v>0.9803772</v>
      </c>
    </row>
    <row r="24" spans="1:7" ht="12.75">
      <c r="A24" t="s">
        <v>32</v>
      </c>
      <c r="B24" s="53">
        <v>0.106141</v>
      </c>
      <c r="C24" s="53">
        <v>3.49293</v>
      </c>
      <c r="D24" s="53">
        <v>3.442264</v>
      </c>
      <c r="E24" s="53">
        <v>1.668985</v>
      </c>
      <c r="F24" s="53">
        <v>-0.2274634</v>
      </c>
      <c r="G24" s="53">
        <v>2.056407</v>
      </c>
    </row>
    <row r="25" spans="1:7" ht="12.75">
      <c r="A25" t="s">
        <v>33</v>
      </c>
      <c r="B25" s="53">
        <v>0.1940742</v>
      </c>
      <c r="C25" s="53">
        <v>-0.6330293</v>
      </c>
      <c r="D25" s="53">
        <v>0.2273506</v>
      </c>
      <c r="E25" s="53">
        <v>0.04071313</v>
      </c>
      <c r="F25" s="53">
        <v>-1.794029</v>
      </c>
      <c r="G25" s="53">
        <v>-0.2990192</v>
      </c>
    </row>
    <row r="26" spans="1:7" ht="12.75">
      <c r="A26" t="s">
        <v>34</v>
      </c>
      <c r="B26" s="53">
        <v>0.1491185</v>
      </c>
      <c r="C26" s="53">
        <v>-0.468693</v>
      </c>
      <c r="D26" s="53">
        <v>-0.3651903</v>
      </c>
      <c r="E26" s="53">
        <v>-0.1126452</v>
      </c>
      <c r="F26" s="53">
        <v>0.9704009</v>
      </c>
      <c r="G26" s="53">
        <v>-0.07697697</v>
      </c>
    </row>
    <row r="27" spans="1:7" ht="12.75">
      <c r="A27" t="s">
        <v>35</v>
      </c>
      <c r="B27" s="53">
        <v>-0.01643003</v>
      </c>
      <c r="C27" s="53">
        <v>0.2152022</v>
      </c>
      <c r="D27" s="53">
        <v>-0.06772194</v>
      </c>
      <c r="E27" s="53">
        <v>0.1669519</v>
      </c>
      <c r="F27" s="53">
        <v>0.3484284</v>
      </c>
      <c r="G27" s="53">
        <v>0.1197108</v>
      </c>
    </row>
    <row r="28" spans="1:7" ht="12.75">
      <c r="A28" t="s">
        <v>36</v>
      </c>
      <c r="B28" s="53">
        <v>0.1831865</v>
      </c>
      <c r="C28" s="53">
        <v>0.4804759</v>
      </c>
      <c r="D28" s="53">
        <v>0.3173976</v>
      </c>
      <c r="E28" s="53">
        <v>0.3946422</v>
      </c>
      <c r="F28" s="53">
        <v>0.06308013</v>
      </c>
      <c r="G28" s="53">
        <v>0.3219156</v>
      </c>
    </row>
    <row r="29" spans="1:7" ht="12.75">
      <c r="A29" t="s">
        <v>37</v>
      </c>
      <c r="B29" s="53">
        <v>-0.06484451</v>
      </c>
      <c r="C29" s="53">
        <v>-0.005668855</v>
      </c>
      <c r="D29" s="53">
        <v>0.01972719</v>
      </c>
      <c r="E29" s="53">
        <v>-0.04138988</v>
      </c>
      <c r="F29" s="53">
        <v>0.04171362</v>
      </c>
      <c r="G29" s="53">
        <v>-0.01038426</v>
      </c>
    </row>
    <row r="30" spans="1:7" ht="12.75">
      <c r="A30" t="s">
        <v>38</v>
      </c>
      <c r="B30" s="53">
        <v>0.132287</v>
      </c>
      <c r="C30" s="53">
        <v>-0.005836315</v>
      </c>
      <c r="D30" s="53">
        <v>-0.03403622</v>
      </c>
      <c r="E30" s="53">
        <v>-0.01927458</v>
      </c>
      <c r="F30" s="53">
        <v>0.3997148</v>
      </c>
      <c r="G30" s="53">
        <v>0.05819551</v>
      </c>
    </row>
    <row r="31" spans="1:7" ht="12.75">
      <c r="A31" t="s">
        <v>39</v>
      </c>
      <c r="B31" s="53">
        <v>-0.006570441</v>
      </c>
      <c r="C31" s="53">
        <v>0.04110588</v>
      </c>
      <c r="D31" s="53">
        <v>0.004999409</v>
      </c>
      <c r="E31" s="53">
        <v>0.006302522</v>
      </c>
      <c r="F31" s="53">
        <v>0.05080103</v>
      </c>
      <c r="G31" s="53">
        <v>0.01844135</v>
      </c>
    </row>
    <row r="32" spans="1:7" ht="12.75">
      <c r="A32" t="s">
        <v>40</v>
      </c>
      <c r="B32" s="53">
        <v>0.06338624</v>
      </c>
      <c r="C32" s="53">
        <v>0.0684754</v>
      </c>
      <c r="D32" s="53">
        <v>0.05927321</v>
      </c>
      <c r="E32" s="53">
        <v>0.06881452</v>
      </c>
      <c r="F32" s="53">
        <v>0.0439242</v>
      </c>
      <c r="G32" s="53">
        <v>0.06233148</v>
      </c>
    </row>
    <row r="33" spans="1:7" ht="12.75">
      <c r="A33" t="s">
        <v>41</v>
      </c>
      <c r="B33" s="53">
        <v>0.151776</v>
      </c>
      <c r="C33" s="53">
        <v>0.1252227</v>
      </c>
      <c r="D33" s="53">
        <v>0.1084049</v>
      </c>
      <c r="E33" s="53">
        <v>0.1099932</v>
      </c>
      <c r="F33" s="53">
        <v>0.0976942</v>
      </c>
      <c r="G33" s="53">
        <v>0.1176879</v>
      </c>
    </row>
    <row r="34" spans="1:7" ht="12.75">
      <c r="A34" t="s">
        <v>42</v>
      </c>
      <c r="B34" s="53">
        <v>-0.03705137</v>
      </c>
      <c r="C34" s="53">
        <v>-0.03117599</v>
      </c>
      <c r="D34" s="53">
        <v>-0.01574357</v>
      </c>
      <c r="E34" s="53">
        <v>0.003130058</v>
      </c>
      <c r="F34" s="53">
        <v>-0.004601633</v>
      </c>
      <c r="G34" s="53">
        <v>-0.01652665</v>
      </c>
    </row>
    <row r="35" spans="1:7" ht="12.75">
      <c r="A35" t="s">
        <v>43</v>
      </c>
      <c r="B35" s="53">
        <v>-0.009307109</v>
      </c>
      <c r="C35" s="53">
        <v>-0.00721964</v>
      </c>
      <c r="D35" s="53">
        <v>-0.0006557442</v>
      </c>
      <c r="E35" s="53">
        <v>-0.005812252</v>
      </c>
      <c r="F35" s="53">
        <v>0.001720869</v>
      </c>
      <c r="G35" s="53">
        <v>-0.004411229</v>
      </c>
    </row>
    <row r="36" spans="1:6" ht="12.75">
      <c r="A36" t="s">
        <v>44</v>
      </c>
      <c r="B36" s="53">
        <v>24.50562</v>
      </c>
      <c r="C36" s="53">
        <v>24.50562</v>
      </c>
      <c r="D36" s="53">
        <v>24.50867</v>
      </c>
      <c r="E36" s="53">
        <v>24.49951</v>
      </c>
      <c r="F36" s="53">
        <v>24.50256</v>
      </c>
    </row>
    <row r="37" spans="1:6" ht="12.75">
      <c r="A37" t="s">
        <v>45</v>
      </c>
      <c r="B37" s="53">
        <v>-0.3458659</v>
      </c>
      <c r="C37" s="53">
        <v>-0.3138224</v>
      </c>
      <c r="D37" s="53">
        <v>-0.2782186</v>
      </c>
      <c r="E37" s="53">
        <v>-0.2385457</v>
      </c>
      <c r="F37" s="53">
        <v>-0.1983643</v>
      </c>
    </row>
    <row r="38" spans="1:7" ht="12.75">
      <c r="A38" t="s">
        <v>55</v>
      </c>
      <c r="B38" s="53">
        <v>-0.0002418188</v>
      </c>
      <c r="C38" s="53">
        <v>9.225334E-05</v>
      </c>
      <c r="D38" s="53">
        <v>5.918665E-05</v>
      </c>
      <c r="E38" s="53">
        <v>2.415029E-05</v>
      </c>
      <c r="F38" s="53">
        <v>-5.545039E-05</v>
      </c>
      <c r="G38" s="53">
        <v>0.0003762751</v>
      </c>
    </row>
    <row r="39" spans="1:7" ht="12.75">
      <c r="A39" t="s">
        <v>56</v>
      </c>
      <c r="B39" s="53">
        <v>0.0001458827</v>
      </c>
      <c r="C39" s="53">
        <v>-4.777834E-05</v>
      </c>
      <c r="D39" s="53">
        <v>-0.0001156628</v>
      </c>
      <c r="E39" s="53">
        <v>0</v>
      </c>
      <c r="F39" s="53">
        <v>0.0001567788</v>
      </c>
      <c r="G39" s="53">
        <v>0.001082602</v>
      </c>
    </row>
    <row r="40" spans="2:5" ht="12.75">
      <c r="B40" t="s">
        <v>46</v>
      </c>
      <c r="C40" t="s">
        <v>47</v>
      </c>
      <c r="D40" t="s">
        <v>48</v>
      </c>
      <c r="E40">
        <v>3.116274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12.505</v>
      </c>
      <c r="D44">
        <v>12.505</v>
      </c>
      <c r="E44">
        <v>12.505</v>
      </c>
      <c r="F44">
        <v>12.505</v>
      </c>
      <c r="J44">
        <v>12.506</v>
      </c>
    </row>
    <row r="50" spans="1:7" ht="12.75">
      <c r="A50" t="s">
        <v>58</v>
      </c>
      <c r="B50">
        <f>-0.017/(B7*B7+B22*B22)*(B21*B22+B6*B7)</f>
        <v>-0.0002418187190698551</v>
      </c>
      <c r="C50">
        <f>-0.017/(C7*C7+C22*C22)*(C21*C22+C6*C7)</f>
        <v>9.225333785468383E-05</v>
      </c>
      <c r="D50">
        <f>-0.017/(D7*D7+D22*D22)*(D21*D22+D6*D7)</f>
        <v>5.9186653077876045E-05</v>
      </c>
      <c r="E50">
        <f>-0.017/(E7*E7+E22*E22)*(E21*E22+E6*E7)</f>
        <v>2.415029603615744E-05</v>
      </c>
      <c r="F50">
        <f>-0.017/(F7*F7+F22*F22)*(F21*F22+F6*F7)</f>
        <v>-5.5450381821333976E-05</v>
      </c>
      <c r="G50">
        <f>(B50*B$4+C50*C$4+D50*D$4+E50*E$4+F50*F$4)/SUM(B$4:F$4)</f>
        <v>-1.1137125638524341E-07</v>
      </c>
    </row>
    <row r="51" spans="1:7" ht="12.75">
      <c r="A51" t="s">
        <v>59</v>
      </c>
      <c r="B51">
        <f>-0.017/(B7*B7+B22*B22)*(B21*B7-B6*B22)</f>
        <v>0.00014588274269334724</v>
      </c>
      <c r="C51">
        <f>-0.017/(C7*C7+C22*C22)*(C21*C7-C6*C22)</f>
        <v>-4.777833836214356E-05</v>
      </c>
      <c r="D51">
        <f>-0.017/(D7*D7+D22*D22)*(D21*D7-D6*D22)</f>
        <v>-0.00011566278278263551</v>
      </c>
      <c r="E51">
        <f>-0.017/(E7*E7+E22*E22)*(E21*E7-E6*E22)</f>
        <v>-9.756803018178209E-06</v>
      </c>
      <c r="F51">
        <f>-0.017/(F7*F7+F22*F22)*(F21*F7-F6*F22)</f>
        <v>0.00015677876454197123</v>
      </c>
      <c r="G51">
        <f>(B51*B$4+C51*C$4+D51*D$4+E51*E$4+F51*F$4)/SUM(B$4:F$4)</f>
        <v>3.0682530648371735E-07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10000.089848794018</v>
      </c>
      <c r="C62">
        <f>C7+(2/0.017)*(C8*C50-C23*C51)</f>
        <v>10000.039350161882</v>
      </c>
      <c r="D62">
        <f>D7+(2/0.017)*(D8*D50-D23*D51)</f>
        <v>10000.00142430563</v>
      </c>
      <c r="E62">
        <f>E7+(2/0.017)*(E8*E50-E23*E51)</f>
        <v>10000.002300718896</v>
      </c>
      <c r="F62">
        <f>F7+(2/0.017)*(F8*F50-F23*F51)</f>
        <v>9999.881744398146</v>
      </c>
    </row>
    <row r="63" spans="1:6" ht="12.75">
      <c r="A63" t="s">
        <v>67</v>
      </c>
      <c r="B63">
        <f>B8+(3/0.017)*(B9*B50-B24*B51)</f>
        <v>-3.946095491199579</v>
      </c>
      <c r="C63">
        <f>C8+(3/0.017)*(C9*C50-C24*C51)</f>
        <v>3.725410083360954</v>
      </c>
      <c r="D63">
        <f>D8+(3/0.017)*(D9*D50-D24*D51)</f>
        <v>-0.1291080640508967</v>
      </c>
      <c r="E63">
        <f>E8+(3/0.017)*(E9*E50-E24*E51)</f>
        <v>0.9289577085856362</v>
      </c>
      <c r="F63">
        <f>F8+(3/0.017)*(F9*F50-F24*F51)</f>
        <v>0.2625372750783116</v>
      </c>
    </row>
    <row r="64" spans="1:6" ht="12.75">
      <c r="A64" t="s">
        <v>68</v>
      </c>
      <c r="B64">
        <f>B9+(4/0.017)*(B10*B50-B25*B51)</f>
        <v>-0.6207415644053209</v>
      </c>
      <c r="C64">
        <f>C9+(4/0.017)*(C10*C50-C25*C51)</f>
        <v>-0.7635966536564662</v>
      </c>
      <c r="D64">
        <f>D9+(4/0.017)*(D10*D50-D25*D51)</f>
        <v>-0.3169256630379184</v>
      </c>
      <c r="E64">
        <f>E9+(4/0.017)*(E10*E50-E25*E51)</f>
        <v>0.6130800283748737</v>
      </c>
      <c r="F64">
        <f>F9+(4/0.017)*(F10*F50-F25*F51)</f>
        <v>-0.9796835030689446</v>
      </c>
    </row>
    <row r="65" spans="1:6" ht="12.75">
      <c r="A65" t="s">
        <v>69</v>
      </c>
      <c r="B65">
        <f>B10+(5/0.017)*(B11*B50-B26*B51)</f>
        <v>1.3495116022687883</v>
      </c>
      <c r="C65">
        <f>C10+(5/0.017)*(C11*C50-C26*C51)</f>
        <v>-1.1332744614364445</v>
      </c>
      <c r="D65">
        <f>D10+(5/0.017)*(D11*D50-D26*D51)</f>
        <v>0.07316301890242798</v>
      </c>
      <c r="E65">
        <f>E10+(5/0.017)*(E11*E50-E26*E51)</f>
        <v>-0.3438791281767625</v>
      </c>
      <c r="F65">
        <f>F10+(5/0.017)*(F11*F50-F26*F51)</f>
        <v>-1.1633894806839145</v>
      </c>
    </row>
    <row r="66" spans="1:6" ht="12.75">
      <c r="A66" t="s">
        <v>70</v>
      </c>
      <c r="B66">
        <f>B11+(6/0.017)*(B12*B50-B27*B51)</f>
        <v>0.35439554150193014</v>
      </c>
      <c r="C66">
        <f>C11+(6/0.017)*(C12*C50-C27*C51)</f>
        <v>-1.0508968324325745</v>
      </c>
      <c r="D66">
        <f>D11+(6/0.017)*(D12*D50-D27*D51)</f>
        <v>-1.2753960461728677</v>
      </c>
      <c r="E66">
        <f>E11+(6/0.017)*(E12*E50-E27*E51)</f>
        <v>0.07248849406313804</v>
      </c>
      <c r="F66">
        <f>F11+(6/0.017)*(F12*F50-F27*F51)</f>
        <v>12.605670494097827</v>
      </c>
    </row>
    <row r="67" spans="1:6" ht="12.75">
      <c r="A67" t="s">
        <v>71</v>
      </c>
      <c r="B67">
        <f>B12+(7/0.017)*(B13*B50-B28*B51)</f>
        <v>0.3284376694420752</v>
      </c>
      <c r="C67">
        <f>C12+(7/0.017)*(C13*C50-C28*C51)</f>
        <v>0.009943236435760772</v>
      </c>
      <c r="D67">
        <f>D12+(7/0.017)*(D13*D50-D28*D51)</f>
        <v>-0.036853100863945096</v>
      </c>
      <c r="E67">
        <f>E12+(7/0.017)*(E13*E50-E28*E51)</f>
        <v>-0.012626542155987549</v>
      </c>
      <c r="F67">
        <f>F12+(7/0.017)*(F13*F50-F28*F51)</f>
        <v>0.08313418487846602</v>
      </c>
    </row>
    <row r="68" spans="1:6" ht="12.75">
      <c r="A68" t="s">
        <v>72</v>
      </c>
      <c r="B68">
        <f>B13+(8/0.017)*(B14*B50-B29*B51)</f>
        <v>-0.07981821405283628</v>
      </c>
      <c r="C68">
        <f>C13+(8/0.017)*(C14*C50-C29*C51)</f>
        <v>-0.11943991415497976</v>
      </c>
      <c r="D68">
        <f>D13+(8/0.017)*(D14*D50-D29*D51)</f>
        <v>0.08906189323085127</v>
      </c>
      <c r="E68">
        <f>E13+(8/0.017)*(E14*E50-E29*E51)</f>
        <v>0.0971647301234657</v>
      </c>
      <c r="F68">
        <f>F13+(8/0.017)*(F14*F50-F29*F51)</f>
        <v>-0.08871874812761336</v>
      </c>
    </row>
    <row r="69" spans="1:6" ht="12.75">
      <c r="A69" t="s">
        <v>73</v>
      </c>
      <c r="B69">
        <f>B14+(9/0.017)*(B15*B50-B30*B51)</f>
        <v>-0.10290330963923344</v>
      </c>
      <c r="C69">
        <f>C14+(9/0.017)*(C15*C50-C30*C51)</f>
        <v>-0.03443580788855103</v>
      </c>
      <c r="D69">
        <f>D14+(9/0.017)*(D15*D50-D30*D51)</f>
        <v>-0.07436973508343685</v>
      </c>
      <c r="E69">
        <f>E14+(9/0.017)*(E15*E50-E30*E51)</f>
        <v>-0.09223091927262649</v>
      </c>
      <c r="F69">
        <f>F14+(9/0.017)*(F15*F50-F30*F51)</f>
        <v>0.08385069287034931</v>
      </c>
    </row>
    <row r="70" spans="1:6" ht="12.75">
      <c r="A70" t="s">
        <v>74</v>
      </c>
      <c r="B70">
        <f>B15+(10/0.017)*(B16*B50-B31*B51)</f>
        <v>-0.16531813047532165</v>
      </c>
      <c r="C70">
        <f>C15+(10/0.017)*(C16*C50-C31*C51)</f>
        <v>0.18674822111461215</v>
      </c>
      <c r="D70">
        <f>D15+(10/0.017)*(D16*D50-D31*D51)</f>
        <v>0.13727580484332977</v>
      </c>
      <c r="E70">
        <f>E15+(10/0.017)*(E16*E50-E31*E51)</f>
        <v>-0.07639901194907933</v>
      </c>
      <c r="F70">
        <f>F15+(10/0.017)*(F16*F50-F31*F51)</f>
        <v>-0.3204860508701337</v>
      </c>
    </row>
    <row r="71" spans="1:6" ht="12.75">
      <c r="A71" t="s">
        <v>75</v>
      </c>
      <c r="B71">
        <f>B16+(11/0.017)*(B17*B50-B32*B51)</f>
        <v>-0.040592697147687054</v>
      </c>
      <c r="C71">
        <f>C16+(11/0.017)*(C17*C50-C32*C51)</f>
        <v>0.0478997285859786</v>
      </c>
      <c r="D71">
        <f>D16+(11/0.017)*(D17*D50-D32*D51)</f>
        <v>0.027712737221780366</v>
      </c>
      <c r="E71">
        <f>E16+(11/0.017)*(E17*E50-E32*E51)</f>
        <v>0.04392819656110282</v>
      </c>
      <c r="F71">
        <f>F16+(11/0.017)*(F17*F50-F32*F51)</f>
        <v>-0.0054409218529225135</v>
      </c>
    </row>
    <row r="72" spans="1:6" ht="12.75">
      <c r="A72" t="s">
        <v>76</v>
      </c>
      <c r="B72">
        <f>B17+(12/0.017)*(B18*B50-B33*B51)</f>
        <v>-0.06508862794392409</v>
      </c>
      <c r="C72">
        <f>C17+(12/0.017)*(C18*C50-C33*C51)</f>
        <v>-0.05990125572207071</v>
      </c>
      <c r="D72">
        <f>D17+(12/0.017)*(D18*D50-D33*D51)</f>
        <v>-0.032095291062787835</v>
      </c>
      <c r="E72">
        <f>E17+(12/0.017)*(E18*E50-E33*E51)</f>
        <v>-0.04820285380165773</v>
      </c>
      <c r="F72">
        <f>F17+(12/0.017)*(F18*F50-F33*F51)</f>
        <v>-0.040277307628659414</v>
      </c>
    </row>
    <row r="73" spans="1:6" ht="12.75">
      <c r="A73" t="s">
        <v>77</v>
      </c>
      <c r="B73">
        <f>B18+(13/0.017)*(B19*B50-B34*B51)</f>
        <v>0.024245146570813107</v>
      </c>
      <c r="C73">
        <f>C18+(13/0.017)*(C19*C50-C34*C51)</f>
        <v>0.014636481807370615</v>
      </c>
      <c r="D73">
        <f>D18+(13/0.017)*(D19*D50-D34*D51)</f>
        <v>0.035118924931757264</v>
      </c>
      <c r="E73">
        <f>E18+(13/0.017)*(E19*E50-E34*E51)</f>
        <v>0.03673533820664401</v>
      </c>
      <c r="F73">
        <f>F18+(13/0.017)*(F19*F50-F34*F51)</f>
        <v>0.01211091687484387</v>
      </c>
    </row>
    <row r="74" spans="1:6" ht="12.75">
      <c r="A74" t="s">
        <v>78</v>
      </c>
      <c r="B74">
        <f>B19+(14/0.017)*(B20*B50-B35*B51)</f>
        <v>-0.21736849648212822</v>
      </c>
      <c r="C74">
        <f>C19+(14/0.017)*(C20*C50-C35*C51)</f>
        <v>-0.22239881316082094</v>
      </c>
      <c r="D74">
        <f>D19+(14/0.017)*(D20*D50-D35*D51)</f>
        <v>-0.2131091841557024</v>
      </c>
      <c r="E74">
        <f>E19+(14/0.017)*(E20*E50-E35*E51)</f>
        <v>-0.1926342072892494</v>
      </c>
      <c r="F74">
        <f>F19+(14/0.017)*(F20*F50-F35*F51)</f>
        <v>-0.14336899235677414</v>
      </c>
    </row>
    <row r="75" spans="1:6" ht="12.75">
      <c r="A75" t="s">
        <v>79</v>
      </c>
      <c r="B75" s="53">
        <f>B20</f>
        <v>0.008890217</v>
      </c>
      <c r="C75" s="53">
        <f>C20</f>
        <v>0.008451084</v>
      </c>
      <c r="D75" s="53">
        <f>D20</f>
        <v>0.003753986</v>
      </c>
      <c r="E75" s="53">
        <f>E20</f>
        <v>0.00243328</v>
      </c>
      <c r="F75" s="53">
        <f>F20</f>
        <v>-0.001618139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172.87322550740998</v>
      </c>
      <c r="C82">
        <f>C22+(2/0.017)*(C8*C51+C23*C50)</f>
        <v>88.11531421568917</v>
      </c>
      <c r="D82">
        <f>D22+(2/0.017)*(D8*D51+D23*D50)</f>
        <v>-5.450044111024066</v>
      </c>
      <c r="E82">
        <f>E22+(2/0.017)*(E8*E51+E23*E50)</f>
        <v>-79.2040695917258</v>
      </c>
      <c r="F82">
        <f>F22+(2/0.017)*(F8*F51+F23*F50)</f>
        <v>-194.5918225522229</v>
      </c>
    </row>
    <row r="83" spans="1:6" ht="12.75">
      <c r="A83" t="s">
        <v>82</v>
      </c>
      <c r="B83">
        <f>B23+(3/0.017)*(B9*B51+B24*B50)</f>
        <v>1.3210445661046328</v>
      </c>
      <c r="C83">
        <f>C23+(3/0.017)*(C9*C51+C24*C50)</f>
        <v>-0.09578662392318964</v>
      </c>
      <c r="D83">
        <f>D23+(3/0.017)*(D9*D51+D24*D50)</f>
        <v>0.24753593052543998</v>
      </c>
      <c r="E83">
        <f>E23+(3/0.017)*(E9*E51+E24*E50)</f>
        <v>-0.2753701911537631</v>
      </c>
      <c r="F83">
        <f>F23+(3/0.017)*(F9*F51+F24*F50)</f>
        <v>6.297399602068228</v>
      </c>
    </row>
    <row r="84" spans="1:6" ht="12.75">
      <c r="A84" t="s">
        <v>83</v>
      </c>
      <c r="B84">
        <f>B24+(4/0.017)*(B10*B51+B25*B50)</f>
        <v>0.14257238212064138</v>
      </c>
      <c r="C84">
        <f>C24+(4/0.017)*(C10*C51+C25*C50)</f>
        <v>3.491533515740904</v>
      </c>
      <c r="D84">
        <f>D24+(4/0.017)*(D10*D51+D25*D50)</f>
        <v>3.442498562689192</v>
      </c>
      <c r="E84">
        <f>E24+(4/0.017)*(E10*E51+E25*E50)</f>
        <v>1.6700062315153401</v>
      </c>
      <c r="F84">
        <f>F24+(4/0.017)*(F10*F51+F25*F50)</f>
        <v>-0.23772573533291688</v>
      </c>
    </row>
    <row r="85" spans="1:6" ht="12.75">
      <c r="A85" t="s">
        <v>84</v>
      </c>
      <c r="B85">
        <f>B25+(5/0.017)*(B11*B51+B26*B50)</f>
        <v>0.19984560930456113</v>
      </c>
      <c r="C85">
        <f>C25+(5/0.017)*(C11*C51+C26*C50)</f>
        <v>-0.630925565096168</v>
      </c>
      <c r="D85">
        <f>D25+(5/0.017)*(D11*D51+D26*D50)</f>
        <v>0.2642479049160634</v>
      </c>
      <c r="E85">
        <f>E25+(5/0.017)*(E11*E51+E26*E50)</f>
        <v>0.039706269743441484</v>
      </c>
      <c r="F85">
        <f>F25+(5/0.017)*(F11*F51+F26*F50)</f>
        <v>-1.2276240636717122</v>
      </c>
    </row>
    <row r="86" spans="1:6" ht="12.75">
      <c r="A86" t="s">
        <v>85</v>
      </c>
      <c r="B86">
        <f>B26+(6/0.017)*(B12*B51+B27*B50)</f>
        <v>0.1674989898258161</v>
      </c>
      <c r="C86">
        <f>C26+(6/0.017)*(C12*C51+C27*C50)</f>
        <v>-0.4617695151125187</v>
      </c>
      <c r="D86">
        <f>D26+(6/0.017)*(D12*D51+D27*D50)</f>
        <v>-0.3643938083265996</v>
      </c>
      <c r="E86">
        <f>E26+(6/0.017)*(E12*E51+E27*E50)</f>
        <v>-0.11116985366836292</v>
      </c>
      <c r="F86">
        <f>F26+(6/0.017)*(F12*F51+F27*F50)</f>
        <v>0.9683027073057692</v>
      </c>
    </row>
    <row r="87" spans="1:6" ht="12.75">
      <c r="A87" t="s">
        <v>86</v>
      </c>
      <c r="B87">
        <f>B27+(7/0.017)*(B13*B51+B28*B50)</f>
        <v>-0.040516470729435455</v>
      </c>
      <c r="C87">
        <f>C27+(7/0.017)*(C13*C51+C28*C50)</f>
        <v>0.23576425004636747</v>
      </c>
      <c r="D87">
        <f>D27+(7/0.017)*(D13*D51+D28*D50)</f>
        <v>-0.06427870427831879</v>
      </c>
      <c r="E87">
        <f>E27+(7/0.017)*(E13*E51+E28*E50)</f>
        <v>0.17048103151401833</v>
      </c>
      <c r="F87">
        <f>F27+(7/0.017)*(F13*F51+F28*F50)</f>
        <v>0.34164099005707893</v>
      </c>
    </row>
    <row r="88" spans="1:6" ht="12.75">
      <c r="A88" t="s">
        <v>87</v>
      </c>
      <c r="B88">
        <f>B28+(8/0.017)*(B14*B51+B29*B50)</f>
        <v>0.18269111026695953</v>
      </c>
      <c r="C88">
        <f>C28+(8/0.017)*(C14*C51+C29*C50)</f>
        <v>0.4812015677019457</v>
      </c>
      <c r="D88">
        <f>D28+(8/0.017)*(D14*D51+D29*D50)</f>
        <v>0.3221135883369433</v>
      </c>
      <c r="E88">
        <f>E28+(8/0.017)*(E14*E51+E29*E50)</f>
        <v>0.3945903017874833</v>
      </c>
      <c r="F88">
        <f>F28+(8/0.017)*(F14*F51+F29*F50)</f>
        <v>0.06994158736732435</v>
      </c>
    </row>
    <row r="89" spans="1:6" ht="12.75">
      <c r="A89" t="s">
        <v>88</v>
      </c>
      <c r="B89">
        <f>B29+(9/0.017)*(B15*B51+B30*B50)</f>
        <v>-0.09506261087105441</v>
      </c>
      <c r="C89">
        <f>C29+(9/0.017)*(C15*C51+C30*C50)</f>
        <v>-0.010580099800226455</v>
      </c>
      <c r="D89">
        <f>D29+(9/0.017)*(D15*D51+D30*D50)</f>
        <v>0.010328804979263898</v>
      </c>
      <c r="E89">
        <f>E29+(9/0.017)*(E15*E51+E30*E50)</f>
        <v>-0.041238249993042306</v>
      </c>
      <c r="F89">
        <f>F29+(9/0.017)*(F15*F51+F30*F50)</f>
        <v>0.0037623993472644043</v>
      </c>
    </row>
    <row r="90" spans="1:6" ht="12.75">
      <c r="A90" t="s">
        <v>89</v>
      </c>
      <c r="B90">
        <f>B30+(10/0.017)*(B16*B51+B31*B50)</f>
        <v>0.12954181286934377</v>
      </c>
      <c r="C90">
        <f>C30+(10/0.017)*(C16*C51+C31*C50)</f>
        <v>-0.005003377039006115</v>
      </c>
      <c r="D90">
        <f>D30+(10/0.017)*(D16*D51+D31*D50)</f>
        <v>-0.03555755201727339</v>
      </c>
      <c r="E90">
        <f>E30+(10/0.017)*(E16*E51+E31*E50)</f>
        <v>-0.01943912217771474</v>
      </c>
      <c r="F90">
        <f>F30+(10/0.017)*(F16*F51+F31*F50)</f>
        <v>0.3978701471734451</v>
      </c>
    </row>
    <row r="91" spans="1:6" ht="12.75">
      <c r="A91" t="s">
        <v>90</v>
      </c>
      <c r="B91">
        <f>B31+(11/0.017)*(B17*B51+B32*B50)</f>
        <v>-0.021478910737391742</v>
      </c>
      <c r="C91">
        <f>C31+(11/0.017)*(C17*C51+C32*C50)</f>
        <v>0.04723923600628249</v>
      </c>
      <c r="D91">
        <f>D31+(11/0.017)*(D17*D51+D32*D50)</f>
        <v>0.010478167044946037</v>
      </c>
      <c r="E91">
        <f>E31+(11/0.017)*(E17*E51+E32*E50)</f>
        <v>0.007691295202373252</v>
      </c>
      <c r="F91">
        <f>F31+(11/0.017)*(F17*F51+F32*F50)</f>
        <v>0.04625767355431668</v>
      </c>
    </row>
    <row r="92" spans="1:6" ht="12.75">
      <c r="A92" t="s">
        <v>91</v>
      </c>
      <c r="B92">
        <f>B32+(12/0.017)*(B18*B51+B33*B50)</f>
        <v>0.03542299653421779</v>
      </c>
      <c r="C92">
        <f>C32+(12/0.017)*(C18*C51+C33*C50)</f>
        <v>0.07556786469607085</v>
      </c>
      <c r="D92">
        <f>D32+(12/0.017)*(D18*D51+D33*D50)</f>
        <v>0.06003335112974951</v>
      </c>
      <c r="E92">
        <f>E32+(12/0.017)*(E18*E51+E33*E50)</f>
        <v>0.07041226083111687</v>
      </c>
      <c r="F92">
        <f>F32+(12/0.017)*(F18*F51+F33*F50)</f>
        <v>0.04070745192037448</v>
      </c>
    </row>
    <row r="93" spans="1:6" ht="12.75">
      <c r="A93" t="s">
        <v>92</v>
      </c>
      <c r="B93">
        <f>B33+(13/0.017)*(B19*B51+B34*B50)</f>
        <v>0.13445125267554955</v>
      </c>
      <c r="C93">
        <f>C33+(13/0.017)*(C19*C51+C34*C50)</f>
        <v>0.13116206400692784</v>
      </c>
      <c r="D93">
        <f>D33+(13/0.017)*(D19*D51+D34*D50)</f>
        <v>0.12655208272678944</v>
      </c>
      <c r="E93">
        <f>E33+(13/0.017)*(E19*E51+E34*E50)</f>
        <v>0.11148827827364222</v>
      </c>
      <c r="F93">
        <f>F33+(13/0.017)*(F19*F51+F34*F50)</f>
        <v>0.08071864545601173</v>
      </c>
    </row>
    <row r="94" spans="1:6" ht="12.75">
      <c r="A94" t="s">
        <v>93</v>
      </c>
      <c r="B94">
        <f>B34+(14/0.017)*(B20*B51+B35*B50)</f>
        <v>-0.034129848010581436</v>
      </c>
      <c r="C94">
        <f>C34+(14/0.017)*(C20*C51+C35*C50)</f>
        <v>-0.03205701382034313</v>
      </c>
      <c r="D94">
        <f>D34+(14/0.017)*(D20*D51+D35*D50)</f>
        <v>-0.01613310581203788</v>
      </c>
      <c r="E94">
        <f>E34+(14/0.017)*(E20*E51+E35*E50)</f>
        <v>0.0029949097081654417</v>
      </c>
      <c r="F94">
        <f>F34+(14/0.017)*(F20*F51+F35*F50)</f>
        <v>-0.004889137557028441</v>
      </c>
    </row>
    <row r="95" spans="1:6" ht="12.75">
      <c r="A95" t="s">
        <v>94</v>
      </c>
      <c r="B95" s="53">
        <f>B35</f>
        <v>-0.009307109</v>
      </c>
      <c r="C95" s="53">
        <f>C35</f>
        <v>-0.00721964</v>
      </c>
      <c r="D95" s="53">
        <f>D35</f>
        <v>-0.0006557442</v>
      </c>
      <c r="E95" s="53">
        <f>E35</f>
        <v>-0.005812252</v>
      </c>
      <c r="F95" s="53">
        <f>F35</f>
        <v>0.001720869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-3.9460600363260405</v>
      </c>
      <c r="C103">
        <f>C63*10000/C62</f>
        <v>3.725395423869654</v>
      </c>
      <c r="D103">
        <f>D63*10000/D62</f>
        <v>-0.12910804566196507</v>
      </c>
      <c r="E103">
        <f>E63*10000/E62</f>
        <v>0.9289574948586301</v>
      </c>
      <c r="F103">
        <f>F63*10000/F62</f>
        <v>0.2625403797653736</v>
      </c>
      <c r="G103">
        <f>AVERAGE(C103:E103)</f>
        <v>1.5084149576887729</v>
      </c>
      <c r="H103">
        <f>STDEV(C103:E103)</f>
        <v>1.9915138620105013</v>
      </c>
      <c r="I103">
        <f>(B103*B4+C103*C4+D103*D4+E103*E4+F103*F4)/SUM(B4:F4)</f>
        <v>0.5534883159880916</v>
      </c>
      <c r="K103">
        <f>(LN(H103)+LN(H123))/2-LN(K114*K115^3)</f>
        <v>-4.196813116353245</v>
      </c>
    </row>
    <row r="104" spans="1:11" ht="12.75">
      <c r="A104" t="s">
        <v>68</v>
      </c>
      <c r="B104">
        <f>B64*10000/B62</f>
        <v>-0.6207359871673358</v>
      </c>
      <c r="C104">
        <f>C64*10000/C62</f>
        <v>-0.7635936489030966</v>
      </c>
      <c r="D104">
        <f>D64*10000/D62</f>
        <v>-0.3169256178980242</v>
      </c>
      <c r="E104">
        <f>E64*10000/E62</f>
        <v>0.6130798873224256</v>
      </c>
      <c r="F104">
        <f>F64*10000/F62</f>
        <v>-0.9796950885121771</v>
      </c>
      <c r="G104">
        <f>AVERAGE(C104:E104)</f>
        <v>-0.15581312649289839</v>
      </c>
      <c r="H104">
        <f>STDEV(C104:E104)</f>
        <v>0.7023356978689008</v>
      </c>
      <c r="I104">
        <f>(B104*B4+C104*C4+D104*D4+E104*E4+F104*F4)/SUM(B4:F4)</f>
        <v>-0.3334506108561883</v>
      </c>
      <c r="K104">
        <f>(LN(H104)+LN(H124))/2-LN(K114*K115^4)</f>
        <v>-3.4453629920056152</v>
      </c>
    </row>
    <row r="105" spans="1:11" ht="12.75">
      <c r="A105" t="s">
        <v>69</v>
      </c>
      <c r="B105">
        <f>B65*10000/B62</f>
        <v>1.3494994771787332</v>
      </c>
      <c r="C105">
        <f>C65*10000/C62</f>
        <v>-1.133270002000641</v>
      </c>
      <c r="D105">
        <f>D65*10000/D62</f>
        <v>0.07316300848177948</v>
      </c>
      <c r="E105">
        <f>E65*10000/E62</f>
        <v>-0.34387904905985994</v>
      </c>
      <c r="F105">
        <f>F65*10000/F62</f>
        <v>-1.1634032385789321</v>
      </c>
      <c r="G105">
        <f>AVERAGE(C105:E105)</f>
        <v>-0.46799534752624056</v>
      </c>
      <c r="H105">
        <f>STDEV(C105:E105)</f>
        <v>0.6127183642214143</v>
      </c>
      <c r="I105">
        <f>(B105*B4+C105*C4+D105*D4+E105*E4+F105*F4)/SUM(B4:F4)</f>
        <v>-0.2977935457787088</v>
      </c>
      <c r="K105">
        <f>(LN(H105)+LN(H125))/2-LN(K114*K115^5)</f>
        <v>-3.3229114707341267</v>
      </c>
    </row>
    <row r="106" spans="1:11" ht="12.75">
      <c r="A106" t="s">
        <v>70</v>
      </c>
      <c r="B106">
        <f>B66*10000/B62</f>
        <v>0.35439235732933866</v>
      </c>
      <c r="C106">
        <f>C66*10000/C62</f>
        <v>-1.050892697152799</v>
      </c>
      <c r="D106">
        <f>D66*10000/D62</f>
        <v>-1.2753958645175165</v>
      </c>
      <c r="E106">
        <f>E66*10000/E62</f>
        <v>0.07248847738557707</v>
      </c>
      <c r="F106">
        <f>F66*10000/F62</f>
        <v>12.60581956497578</v>
      </c>
      <c r="G106">
        <f>AVERAGE(C106:E106)</f>
        <v>-0.7512666947615795</v>
      </c>
      <c r="H106">
        <f>STDEV(C106:E106)</f>
        <v>0.7221702401571193</v>
      </c>
      <c r="I106">
        <f>(B106*B4+C106*C4+D106*D4+E106*E4+F106*F4)/SUM(B4:F4)</f>
        <v>1.188797778127778</v>
      </c>
      <c r="K106">
        <f>(LN(H106)+LN(H126))/2-LN(K114*K115^6)</f>
        <v>-3.1220430561512913</v>
      </c>
    </row>
    <row r="107" spans="1:11" ht="12.75">
      <c r="A107" t="s">
        <v>71</v>
      </c>
      <c r="B107">
        <f>B67*10000/B62</f>
        <v>0.32843471849573813</v>
      </c>
      <c r="C107">
        <f>C67*10000/C62</f>
        <v>0.009943197309118398</v>
      </c>
      <c r="D107">
        <f>D67*10000/D62</f>
        <v>-0.036853095614937936</v>
      </c>
      <c r="E107">
        <f>E67*10000/E62</f>
        <v>-0.012626539250975805</v>
      </c>
      <c r="F107">
        <f>F67*10000/F62</f>
        <v>0.0831351679983987</v>
      </c>
      <c r="G107">
        <f>AVERAGE(C107:E107)</f>
        <v>-0.01317881251893178</v>
      </c>
      <c r="H107">
        <f>STDEV(C107:E107)</f>
        <v>0.02340303425157506</v>
      </c>
      <c r="I107">
        <f>(B107*B4+C107*C4+D107*D4+E107*E4+F107*F4)/SUM(B4:F4)</f>
        <v>0.04910688064529632</v>
      </c>
      <c r="K107">
        <f>(LN(H107)+LN(H127))/2-LN(K114*K115^7)</f>
        <v>-4.313967221003973</v>
      </c>
    </row>
    <row r="108" spans="1:9" ht="12.75">
      <c r="A108" t="s">
        <v>72</v>
      </c>
      <c r="B108">
        <f>B68*10000/B62</f>
        <v>-0.07981749690225245</v>
      </c>
      <c r="C108">
        <f>C68*10000/C62</f>
        <v>-0.1194394441588335</v>
      </c>
      <c r="D108">
        <f>D68*10000/D62</f>
        <v>0.08906188054571748</v>
      </c>
      <c r="E108">
        <f>E68*10000/E62</f>
        <v>0.09716470776859779</v>
      </c>
      <c r="F108">
        <f>F68*10000/F62</f>
        <v>-0.08871979728891584</v>
      </c>
      <c r="G108">
        <f>AVERAGE(C108:E108)</f>
        <v>0.022262381385160592</v>
      </c>
      <c r="H108">
        <f>STDEV(C108:E108)</f>
        <v>0.12278423951845921</v>
      </c>
      <c r="I108">
        <f>(B108*B4+C108*C4+D108*D4+E108*E4+F108*F4)/SUM(B4:F4)</f>
        <v>-0.007367813791168899</v>
      </c>
    </row>
    <row r="109" spans="1:9" ht="12.75">
      <c r="A109" t="s">
        <v>73</v>
      </c>
      <c r="B109">
        <f>B69*10000/B62</f>
        <v>-0.10290238507371341</v>
      </c>
      <c r="C109">
        <f>C69*10000/C62</f>
        <v>-0.034435672383622745</v>
      </c>
      <c r="D109">
        <f>D69*10000/D62</f>
        <v>-0.07436972449091511</v>
      </c>
      <c r="E109">
        <f>E69*10000/E62</f>
        <v>-0.0922308980528895</v>
      </c>
      <c r="F109">
        <f>F69*10000/F62</f>
        <v>0.08385168446349059</v>
      </c>
      <c r="G109">
        <f>AVERAGE(C109:E109)</f>
        <v>-0.06701209830914245</v>
      </c>
      <c r="H109">
        <f>STDEV(C109:E109)</f>
        <v>0.02959177292447004</v>
      </c>
      <c r="I109">
        <f>(B109*B4+C109*C4+D109*D4+E109*E4+F109*F4)/SUM(B4:F4)</f>
        <v>-0.05207741212572957</v>
      </c>
    </row>
    <row r="110" spans="1:11" ht="12.75">
      <c r="A110" t="s">
        <v>74</v>
      </c>
      <c r="B110">
        <f>B70*10000/B62</f>
        <v>-0.16531664512520208</v>
      </c>
      <c r="C110">
        <f>C70*10000/C62</f>
        <v>0.1867474862602306</v>
      </c>
      <c r="D110">
        <f>D70*10000/D62</f>
        <v>0.13727578529106238</v>
      </c>
      <c r="E110">
        <f>E70*10000/E62</f>
        <v>-0.07639899437181834</v>
      </c>
      <c r="F110">
        <f>F70*10000/F62</f>
        <v>-0.3204898408420354</v>
      </c>
      <c r="G110">
        <f>AVERAGE(C110:E110)</f>
        <v>0.08254142572649154</v>
      </c>
      <c r="H110">
        <f>STDEV(C110:E110)</f>
        <v>0.1398513680839988</v>
      </c>
      <c r="I110">
        <f>(B110*B4+C110*C4+D110*D4+E110*E4+F110*F4)/SUM(B4:F4)</f>
        <v>-0.0069535772101781655</v>
      </c>
      <c r="K110">
        <f>EXP(AVERAGE(K103:K107))</f>
        <v>0.025217437203097395</v>
      </c>
    </row>
    <row r="111" spans="1:9" ht="12.75">
      <c r="A111" t="s">
        <v>75</v>
      </c>
      <c r="B111">
        <f>B71*10000/B62</f>
        <v>-0.04059233243047553</v>
      </c>
      <c r="C111">
        <f>C71*10000/C62</f>
        <v>0.0478995401005129</v>
      </c>
      <c r="D111">
        <f>D71*10000/D62</f>
        <v>0.027712733274640165</v>
      </c>
      <c r="E111">
        <f>E71*10000/E62</f>
        <v>0.043928186454461955</v>
      </c>
      <c r="F111">
        <f>F71*10000/F62</f>
        <v>-0.005440986195632238</v>
      </c>
      <c r="G111">
        <f>AVERAGE(C111:E111)</f>
        <v>0.03984681994320501</v>
      </c>
      <c r="H111">
        <f>STDEV(C111:E111)</f>
        <v>0.01069438903844826</v>
      </c>
      <c r="I111">
        <f>(B111*B4+C111*C4+D111*D4+E111*E4+F111*F4)/SUM(B4:F4)</f>
        <v>0.02216596930774256</v>
      </c>
    </row>
    <row r="112" spans="1:9" ht="12.75">
      <c r="A112" t="s">
        <v>76</v>
      </c>
      <c r="B112">
        <f>B72*10000/B62</f>
        <v>-0.06508804313570601</v>
      </c>
      <c r="C112">
        <f>C72*10000/C62</f>
        <v>-0.05990102001058728</v>
      </c>
      <c r="D112">
        <f>D72*10000/D62</f>
        <v>-0.032095286491438106</v>
      </c>
      <c r="E112">
        <f>E72*10000/E62</f>
        <v>-0.04820284271153863</v>
      </c>
      <c r="F112">
        <f>F72*10000/F62</f>
        <v>-0.04027778393601748</v>
      </c>
      <c r="G112">
        <f>AVERAGE(C112:E112)</f>
        <v>-0.04673304973785467</v>
      </c>
      <c r="H112">
        <f>STDEV(C112:E112)</f>
        <v>0.01396101438555242</v>
      </c>
      <c r="I112">
        <f>(B112*B4+C112*C4+D112*D4+E112*E4+F112*F4)/SUM(B4:F4)</f>
        <v>-0.048530021066091715</v>
      </c>
    </row>
    <row r="113" spans="1:9" ht="12.75">
      <c r="A113" t="s">
        <v>77</v>
      </c>
      <c r="B113">
        <f>B73*10000/B62</f>
        <v>0.024244928733052337</v>
      </c>
      <c r="C113">
        <f>C73*10000/C62</f>
        <v>0.0146364242128044</v>
      </c>
      <c r="D113">
        <f>D73*10000/D62</f>
        <v>0.03511891992974973</v>
      </c>
      <c r="E113">
        <f>E73*10000/E62</f>
        <v>0.036735329754877276</v>
      </c>
      <c r="F113">
        <f>F73*10000/F62</f>
        <v>0.012111060094913932</v>
      </c>
      <c r="G113">
        <f>AVERAGE(C113:E113)</f>
        <v>0.02883022463247713</v>
      </c>
      <c r="H113">
        <f>STDEV(C113:E113)</f>
        <v>0.01231873260306509</v>
      </c>
      <c r="I113">
        <f>(B113*B4+C113*C4+D113*D4+E113*E4+F113*F4)/SUM(B4:F4)</f>
        <v>0.025931482268850926</v>
      </c>
    </row>
    <row r="114" spans="1:11" ht="12.75">
      <c r="A114" t="s">
        <v>78</v>
      </c>
      <c r="B114">
        <f>B74*10000/B62</f>
        <v>-0.21736654346994919</v>
      </c>
      <c r="C114">
        <f>C74*10000/C62</f>
        <v>-0.2223979380213346</v>
      </c>
      <c r="D114">
        <f>D74*10000/D62</f>
        <v>-0.21310915380244563</v>
      </c>
      <c r="E114">
        <f>E74*10000/E62</f>
        <v>-0.19263416296954355</v>
      </c>
      <c r="F114">
        <f>F74*10000/F62</f>
        <v>-0.14337068779547146</v>
      </c>
      <c r="G114">
        <f>AVERAGE(C114:E114)</f>
        <v>-0.2093804182644413</v>
      </c>
      <c r="H114">
        <f>STDEV(C114:E114)</f>
        <v>0.015228203369658326</v>
      </c>
      <c r="I114">
        <f>(B114*B4+C114*C4+D114*D4+E114*E4+F114*F4)/SUM(B4:F4)</f>
        <v>-0.20174826468524537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0.008890137123190084</v>
      </c>
      <c r="C115">
        <f>C75*10000/C62</f>
        <v>0.00845105074497851</v>
      </c>
      <c r="D115">
        <f>D75*10000/D62</f>
        <v>0.003753985465317736</v>
      </c>
      <c r="E115">
        <f>E75*10000/E62</f>
        <v>0.0024332794401708013</v>
      </c>
      <c r="F115">
        <f>F75*10000/F62</f>
        <v>-0.0016181581356264224</v>
      </c>
      <c r="G115">
        <f>AVERAGE(C115:E115)</f>
        <v>0.004879438550155682</v>
      </c>
      <c r="H115">
        <f>STDEV(C115:E115)</f>
        <v>0.0031628114635352854</v>
      </c>
      <c r="I115">
        <f>(B115*B4+C115*C4+D115*D4+E115*E4+F115*F4)/SUM(B4:F4)</f>
        <v>0.004595644307670259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172.8716722762826</v>
      </c>
      <c r="C122">
        <f>C82*10000/C62</f>
        <v>88.1149674818657</v>
      </c>
      <c r="D122">
        <f>D82*10000/D62</f>
        <v>-5.450043334771325</v>
      </c>
      <c r="E122">
        <f>E82*10000/E62</f>
        <v>-79.20405136910003</v>
      </c>
      <c r="F122">
        <f>F82*10000/F62</f>
        <v>-194.59412373674488</v>
      </c>
      <c r="G122">
        <f>AVERAGE(C122:E122)</f>
        <v>1.1536242593314512</v>
      </c>
      <c r="H122">
        <f>STDEV(C122:E122)</f>
        <v>83.85475440654817</v>
      </c>
      <c r="I122">
        <f>(B122*B4+C122*C4+D122*D4+E122*E4+F122*F4)/SUM(B4:F4)</f>
        <v>-0.0290093312599562</v>
      </c>
    </row>
    <row r="123" spans="1:9" ht="12.75">
      <c r="A123" t="s">
        <v>82</v>
      </c>
      <c r="B123">
        <f>B83*10000/B62</f>
        <v>1.3210326967851664</v>
      </c>
      <c r="C123">
        <f>C83*10000/C62</f>
        <v>-0.09578624700275706</v>
      </c>
      <c r="D123">
        <f>D83*10000/D62</f>
        <v>0.24753589526876305</v>
      </c>
      <c r="E123">
        <f>E83*10000/E62</f>
        <v>-0.27537012779883746</v>
      </c>
      <c r="F123">
        <f>F83*10000/F62</f>
        <v>6.297474073226897</v>
      </c>
      <c r="G123">
        <f>AVERAGE(C123:E123)</f>
        <v>-0.041206826510943824</v>
      </c>
      <c r="H123">
        <f>STDEV(C123:E123)</f>
        <v>0.26569129096756283</v>
      </c>
      <c r="I123">
        <f>(B123*B4+C123*C4+D123*D4+E123*E4+F123*F4)/SUM(B4:F4)</f>
        <v>1.0010555718291474</v>
      </c>
    </row>
    <row r="124" spans="1:9" ht="12.75">
      <c r="A124" t="s">
        <v>83</v>
      </c>
      <c r="B124">
        <f>B84*10000/B62</f>
        <v>0.1425711011364915</v>
      </c>
      <c r="C124">
        <f>C84*10000/C62</f>
        <v>3.491519776554062</v>
      </c>
      <c r="D124">
        <f>D84*10000/D62</f>
        <v>3.442498072372254</v>
      </c>
      <c r="E124">
        <f>E84*10000/E62</f>
        <v>1.6700058472939394</v>
      </c>
      <c r="F124">
        <f>F84*10000/F62</f>
        <v>-0.23772854660615256</v>
      </c>
      <c r="G124">
        <f>AVERAGE(C124:E124)</f>
        <v>2.8680078987400854</v>
      </c>
      <c r="H124">
        <f>STDEV(C124:E124)</f>
        <v>1.0377897033224512</v>
      </c>
      <c r="I124">
        <f>(B124*B4+C124*C4+D124*D4+E124*E4+F124*F4)/SUM(B4:F4)</f>
        <v>2.0602994992390187</v>
      </c>
    </row>
    <row r="125" spans="1:9" ht="12.75">
      <c r="A125" t="s">
        <v>84</v>
      </c>
      <c r="B125">
        <f>B85*10000/B62</f>
        <v>0.19984381373199556</v>
      </c>
      <c r="C125">
        <f>C85*10000/C62</f>
        <v>-0.6309230824036253</v>
      </c>
      <c r="D125">
        <f>D85*10000/D62</f>
        <v>0.2642478672790909</v>
      </c>
      <c r="E125">
        <f>E85*10000/E62</f>
        <v>0.039706260608147075</v>
      </c>
      <c r="F125">
        <f>F85*10000/F62</f>
        <v>-1.22763858118564</v>
      </c>
      <c r="G125">
        <f>AVERAGE(C125:E125)</f>
        <v>-0.10898965150546243</v>
      </c>
      <c r="H125">
        <f>STDEV(C125:E125)</f>
        <v>0.46574200261350457</v>
      </c>
      <c r="I125">
        <f>(B125*B4+C125*C4+D125*D4+E125*E4+F125*F4)/SUM(B4:F4)</f>
        <v>-0.2135620719248077</v>
      </c>
    </row>
    <row r="126" spans="1:9" ht="12.75">
      <c r="A126" t="s">
        <v>85</v>
      </c>
      <c r="B126">
        <f>B86*10000/B62</f>
        <v>0.16749748488111435</v>
      </c>
      <c r="C126">
        <f>C86*10000/C62</f>
        <v>-0.46176769804915163</v>
      </c>
      <c r="D126">
        <f>D86*10000/D62</f>
        <v>-0.36439375642579175</v>
      </c>
      <c r="E126">
        <f>E86*10000/E62</f>
        <v>-0.11116982809131051</v>
      </c>
      <c r="F126">
        <f>F86*10000/F62</f>
        <v>0.9683141581631249</v>
      </c>
      <c r="G126">
        <f>AVERAGE(C126:E126)</f>
        <v>-0.312443760855418</v>
      </c>
      <c r="H126">
        <f>STDEV(C126:E126)</f>
        <v>0.18098015950530388</v>
      </c>
      <c r="I126">
        <f>(B126*B4+C126*C4+D126*D4+E126*E4+F126*F4)/SUM(B4:F4)</f>
        <v>-0.07238381408987013</v>
      </c>
    </row>
    <row r="127" spans="1:9" ht="12.75">
      <c r="A127" t="s">
        <v>86</v>
      </c>
      <c r="B127">
        <f>B87*10000/B62</f>
        <v>-0.040516106697102955</v>
      </c>
      <c r="C127">
        <f>C87*10000/C62</f>
        <v>0.2357633223138776</v>
      </c>
      <c r="D127">
        <f>D87*10000/D62</f>
        <v>-0.06427869512306805</v>
      </c>
      <c r="E127">
        <f>E87*10000/E62</f>
        <v>0.1704809922911343</v>
      </c>
      <c r="F127">
        <f>F87*10000/F62</f>
        <v>0.3416450302009456</v>
      </c>
      <c r="G127">
        <f>AVERAGE(C127:E127)</f>
        <v>0.1139885398273146</v>
      </c>
      <c r="H127">
        <f>STDEV(C127:E127)</f>
        <v>0.1577968660840284</v>
      </c>
      <c r="I127">
        <f>(B127*B4+C127*C4+D127*D4+E127*E4+F127*F4)/SUM(B4:F4)</f>
        <v>0.12195651912459596</v>
      </c>
    </row>
    <row r="128" spans="1:9" ht="12.75">
      <c r="A128" t="s">
        <v>87</v>
      </c>
      <c r="B128">
        <f>B88*10000/B62</f>
        <v>0.18268946882411416</v>
      </c>
      <c r="C128">
        <f>C88*10000/C62</f>
        <v>0.48119967417343806</v>
      </c>
      <c r="D128">
        <f>D88*10000/D62</f>
        <v>0.32211354245813006</v>
      </c>
      <c r="E128">
        <f>E88*10000/E62</f>
        <v>0.39459021100336783</v>
      </c>
      <c r="F128">
        <f>F88*10000/F62</f>
        <v>0.06994241447555624</v>
      </c>
      <c r="G128">
        <f>AVERAGE(C128:E128)</f>
        <v>0.39930114254497867</v>
      </c>
      <c r="H128">
        <f>STDEV(C128:E128)</f>
        <v>0.07964762383792337</v>
      </c>
      <c r="I128">
        <f>(B128*B4+C128*C4+D128*D4+E128*E4+F128*F4)/SUM(B4:F4)</f>
        <v>0.324057943599831</v>
      </c>
    </row>
    <row r="129" spans="1:9" ht="12.75">
      <c r="A129" t="s">
        <v>88</v>
      </c>
      <c r="B129">
        <f>B89*10000/B62</f>
        <v>-0.09506175675263427</v>
      </c>
      <c r="C129">
        <f>C89*10000/C62</f>
        <v>-0.010580058167526293</v>
      </c>
      <c r="D129">
        <f>D89*10000/D62</f>
        <v>0.010328803508126597</v>
      </c>
      <c r="E129">
        <f>E89*10000/E62</f>
        <v>-0.041238240505282395</v>
      </c>
      <c r="F129">
        <f>F89*10000/F62</f>
        <v>0.003762443840270482</v>
      </c>
      <c r="G129">
        <f>AVERAGE(C129:E129)</f>
        <v>-0.013829831721560696</v>
      </c>
      <c r="H129">
        <f>STDEV(C129:E129)</f>
        <v>0.02593666860228181</v>
      </c>
      <c r="I129">
        <f>(B129*B4+C129*C4+D129*D4+E129*E4+F129*F4)/SUM(B4:F4)</f>
        <v>-0.023225800538417465</v>
      </c>
    </row>
    <row r="130" spans="1:9" ht="12.75">
      <c r="A130" t="s">
        <v>89</v>
      </c>
      <c r="B130">
        <f>B90*10000/B62</f>
        <v>0.12954064896223522</v>
      </c>
      <c r="C130">
        <f>C90*10000/C62</f>
        <v>-0.005003357350713945</v>
      </c>
      <c r="D130">
        <f>D90*10000/D62</f>
        <v>-0.03555754695279196</v>
      </c>
      <c r="E130">
        <f>E90*10000/E62</f>
        <v>-0.019439117705320197</v>
      </c>
      <c r="F130">
        <f>F90*10000/F62</f>
        <v>0.3978748522664568</v>
      </c>
      <c r="G130">
        <f>AVERAGE(C130:E130)</f>
        <v>-0.020000007336275365</v>
      </c>
      <c r="H130">
        <f>STDEV(C130:E130)</f>
        <v>0.015284815126245977</v>
      </c>
      <c r="I130">
        <f>(B130*B4+C130*C4+D130*D4+E130*E4+F130*F4)/SUM(B4:F4)</f>
        <v>0.057349820490539875</v>
      </c>
    </row>
    <row r="131" spans="1:9" ht="12.75">
      <c r="A131" t="s">
        <v>90</v>
      </c>
      <c r="B131">
        <f>B91*10000/B62</f>
        <v>-0.02147871775370302</v>
      </c>
      <c r="C131">
        <f>C91*10000/C62</f>
        <v>0.047239050119855554</v>
      </c>
      <c r="D131">
        <f>D91*10000/D62</f>
        <v>0.010478165552535017</v>
      </c>
      <c r="E131">
        <f>E91*10000/E62</f>
        <v>0.007691293432822838</v>
      </c>
      <c r="F131">
        <f>F91*10000/F62</f>
        <v>0.04625822058368826</v>
      </c>
      <c r="G131">
        <f>AVERAGE(C131:E131)</f>
        <v>0.02180283636840447</v>
      </c>
      <c r="H131">
        <f>STDEV(C131:E131)</f>
        <v>0.022072435107165656</v>
      </c>
      <c r="I131">
        <f>(B131*B4+C131*C4+D131*D4+E131*E4+F131*F4)/SUM(B4:F4)</f>
        <v>0.018809751386961244</v>
      </c>
    </row>
    <row r="132" spans="1:9" ht="12.75">
      <c r="A132" t="s">
        <v>91</v>
      </c>
      <c r="B132">
        <f>B92*10000/B62</f>
        <v>0.03542267826572549</v>
      </c>
      <c r="C132">
        <f>C92*10000/C62</f>
        <v>0.07556756733647008</v>
      </c>
      <c r="D132">
        <f>D92*10000/D62</f>
        <v>0.060033342579166725</v>
      </c>
      <c r="E132">
        <f>E92*10000/E62</f>
        <v>0.0704122446312387</v>
      </c>
      <c r="F132">
        <f>F92*10000/F62</f>
        <v>0.040707933314489915</v>
      </c>
      <c r="G132">
        <f>AVERAGE(C132:E132)</f>
        <v>0.06867105151562518</v>
      </c>
      <c r="H132">
        <f>STDEV(C132:E132)</f>
        <v>0.0079121330753468</v>
      </c>
      <c r="I132">
        <f>(B132*B4+C132*C4+D132*D4+E132*E4+F132*F4)/SUM(B4:F4)</f>
        <v>0.06013108478233182</v>
      </c>
    </row>
    <row r="133" spans="1:9" ht="12.75">
      <c r="A133" t="s">
        <v>92</v>
      </c>
      <c r="B133">
        <f>B93*10000/B62</f>
        <v>0.13445004465811275</v>
      </c>
      <c r="C133">
        <f>C93*10000/C62</f>
        <v>0.13116154788411363</v>
      </c>
      <c r="D133">
        <f>D93*10000/D62</f>
        <v>0.1265520647019076</v>
      </c>
      <c r="E133">
        <f>E93*10000/E62</f>
        <v>0.11148825262332926</v>
      </c>
      <c r="F133">
        <f>F93*10000/F62</f>
        <v>0.0807196000104998</v>
      </c>
      <c r="G133">
        <f>AVERAGE(C133:E133)</f>
        <v>0.12306728840311683</v>
      </c>
      <c r="H133">
        <f>STDEV(C133:E133)</f>
        <v>0.01028918781993822</v>
      </c>
      <c r="I133">
        <f>(B133*B4+C133*C4+D133*D4+E133*E4+F133*F4)/SUM(B4:F4)</f>
        <v>0.1190773867577035</v>
      </c>
    </row>
    <row r="134" spans="1:9" ht="12.75">
      <c r="A134" t="s">
        <v>93</v>
      </c>
      <c r="B134">
        <f>B94*10000/B62</f>
        <v>-0.03412954136076827</v>
      </c>
      <c r="C134">
        <f>C94*10000/C62</f>
        <v>-0.03205688767597118</v>
      </c>
      <c r="D134">
        <f>D94*10000/D62</f>
        <v>-0.016133103514190863</v>
      </c>
      <c r="E134">
        <f>E94*10000/E62</f>
        <v>0.0029949090191210646</v>
      </c>
      <c r="F134">
        <f>F94*10000/F62</f>
        <v>-0.004889195374502601</v>
      </c>
      <c r="G134">
        <f>AVERAGE(C134:E134)</f>
        <v>-0.015065027390346993</v>
      </c>
      <c r="H134">
        <f>STDEV(C134:E134)</f>
        <v>0.01755029067688806</v>
      </c>
      <c r="I134">
        <f>(B134*B4+C134*C4+D134*D4+E134*E4+F134*F4)/SUM(B4:F4)</f>
        <v>-0.01648044323016328</v>
      </c>
    </row>
    <row r="135" spans="1:9" ht="12.75">
      <c r="A135" t="s">
        <v>94</v>
      </c>
      <c r="B135">
        <f>B95*10000/B62</f>
        <v>-0.009307025377499395</v>
      </c>
      <c r="C135">
        <f>C95*10000/C62</f>
        <v>-0.007219611590711518</v>
      </c>
      <c r="D135">
        <f>D95*10000/D62</f>
        <v>-0.0006557441066019976</v>
      </c>
      <c r="E135">
        <f>E95*10000/E62</f>
        <v>-0.005812250662764508</v>
      </c>
      <c r="F135">
        <f>F95*10000/F62</f>
        <v>0.0017208893504805866</v>
      </c>
      <c r="G135">
        <f>AVERAGE(C135:E135)</f>
        <v>-0.004562535453359341</v>
      </c>
      <c r="H135">
        <f>STDEV(C135:E135)</f>
        <v>0.00345578213516152</v>
      </c>
      <c r="I135">
        <f>(B135*B4+C135*C4+D135*D4+E135*E4+F135*F4)/SUM(B4:F4)</f>
        <v>-0.00441125628357635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2004-08-13T08:33:57Z</cp:lastPrinted>
  <dcterms:created xsi:type="dcterms:W3CDTF">2004-08-13T08:33:57Z</dcterms:created>
  <dcterms:modified xsi:type="dcterms:W3CDTF">2004-08-13T08:55:12Z</dcterms:modified>
  <cp:category/>
  <cp:version/>
  <cp:contentType/>
  <cp:contentStatus/>
</cp:coreProperties>
</file>